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namedSheetViews/namedSheetView1.xml" ContentType="application/vnd.ms-excel.namedsheetview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cannabisstore.sharepoint.com/sites/Merchnadise-Financials/Shared Documents/Pricing/"/>
    </mc:Choice>
  </mc:AlternateContent>
  <xr:revisionPtr revIDLastSave="1020" documentId="8_{A1C1A245-CCDD-45A3-82A4-2A92A71F2597}" xr6:coauthVersionLast="47" xr6:coauthVersionMax="47" xr10:uidLastSave="{A99DDC9C-566E-49EB-8747-C8AE1C9FD423}"/>
  <workbookProtection workbookAlgorithmName="SHA-512" workbookHashValue="RqfoegHXczqSecYJaF/c2vVdfTKT+4NeBQS+ikGZpVsmFudTlzIU9I2vkDDsZowB92neRUnQWBYPNmkw7wloIA==" workbookSaltValue="BPH992Mw1cbdkwv4ygLz2A==" workbookSpinCount="100000" lockStructure="1"/>
  <bookViews>
    <workbookView xWindow="-110" yWindow="-110" windowWidth="19420" windowHeight="10300" xr2:uid="{40F02AD5-8452-43E8-90ED-304A51E69BED}"/>
  </bookViews>
  <sheets>
    <sheet name="Calculator" sheetId="1" r:id="rId1"/>
    <sheet name="Lookups" sheetId="2" state="hidden" r:id="rId2"/>
  </sheets>
  <definedNames>
    <definedName name="_xlnm.Print_Area" localSheetId="0">Calculator!$A$1:$E$20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4" i="2" l="1"/>
  <c r="I123" i="2"/>
  <c r="I122" i="2"/>
  <c r="I121" i="2"/>
  <c r="I120" i="2"/>
  <c r="I119" i="2"/>
  <c r="I118" i="2"/>
  <c r="I116" i="2"/>
  <c r="I115" i="2"/>
  <c r="I114" i="2"/>
  <c r="I112" i="2"/>
  <c r="I132" i="2"/>
  <c r="I131" i="2"/>
  <c r="I130" i="2"/>
  <c r="I129" i="2"/>
  <c r="I128" i="2"/>
  <c r="C15" i="1"/>
  <c r="C16" i="1" s="1"/>
  <c r="C17" i="1"/>
  <c r="C18" i="1" l="1"/>
  <c r="C19" i="1" s="1"/>
</calcChain>
</file>

<file path=xl/sharedStrings.xml><?xml version="1.0" encoding="utf-8"?>
<sst xmlns="http://schemas.openxmlformats.org/spreadsheetml/2006/main" count="464" uniqueCount="132">
  <si>
    <t>OCS MERCHANDISING</t>
  </si>
  <si>
    <t>Pricing Calculator</t>
  </si>
  <si>
    <t>RESOURCE ONLY - DO NOT SUBMIT</t>
  </si>
  <si>
    <r>
      <t xml:space="preserve">Complete cells highlighted in </t>
    </r>
    <r>
      <rPr>
        <b/>
        <i/>
        <u/>
        <sz val="14"/>
        <color theme="9" tint="-0.499984740745262"/>
        <rFont val="Roboto Light"/>
      </rPr>
      <t>green</t>
    </r>
    <r>
      <rPr>
        <b/>
        <i/>
        <sz val="14"/>
        <color theme="1"/>
        <rFont val="Roboto Light"/>
      </rPr>
      <t>.</t>
    </r>
  </si>
  <si>
    <t>Additional information:</t>
  </si>
  <si>
    <t>Product Sub-category</t>
  </si>
  <si>
    <t>Net Content (grams)</t>
  </si>
  <si>
    <r>
      <rPr>
        <b/>
        <sz val="11"/>
        <color rgb="FF000000"/>
        <rFont val="Roboto Light"/>
      </rPr>
      <t>Mandatory</t>
    </r>
    <r>
      <rPr>
        <sz val="11"/>
        <color rgb="FF000000"/>
        <rFont val="Roboto Light"/>
      </rPr>
      <t xml:space="preserve"> field for </t>
    </r>
    <r>
      <rPr>
        <b/>
        <i/>
        <u/>
        <sz val="11"/>
        <color rgb="FF000000"/>
        <rFont val="Roboto Light"/>
      </rPr>
      <t>Dried Flower</t>
    </r>
    <r>
      <rPr>
        <sz val="11"/>
        <color rgb="FF000000"/>
        <rFont val="Roboto Light"/>
      </rPr>
      <t xml:space="preserve">, </t>
    </r>
    <r>
      <rPr>
        <b/>
        <i/>
        <u/>
        <sz val="11"/>
        <color rgb="FF000000"/>
        <rFont val="Roboto Light"/>
      </rPr>
      <t>Pre-rolls</t>
    </r>
    <r>
      <rPr>
        <b/>
        <i/>
        <sz val="11"/>
        <color rgb="FF000000"/>
        <rFont val="Roboto Light"/>
      </rPr>
      <t xml:space="preserve">, </t>
    </r>
    <r>
      <rPr>
        <b/>
        <i/>
        <u/>
        <sz val="11"/>
        <color rgb="FF000000"/>
        <rFont val="Roboto Light"/>
      </rPr>
      <t>Infused Pre-rolls</t>
    </r>
    <r>
      <rPr>
        <sz val="11"/>
        <color rgb="FF000000"/>
        <rFont val="Roboto Light"/>
      </rPr>
      <t xml:space="preserve"> and </t>
    </r>
    <r>
      <rPr>
        <b/>
        <i/>
        <u/>
        <sz val="11"/>
        <color rgb="FF000000"/>
        <rFont val="Roboto Light"/>
      </rPr>
      <t>Vapes</t>
    </r>
    <r>
      <rPr>
        <i/>
        <u/>
        <sz val="11"/>
        <color rgb="FF000000"/>
        <rFont val="Roboto Light"/>
      </rPr>
      <t xml:space="preserve"> only</t>
    </r>
    <r>
      <rPr>
        <sz val="11"/>
        <color rgb="FF000000"/>
        <rFont val="Roboto Light"/>
      </rPr>
      <t>. Net content refers to the product's total weight in grams in a retail pack. E.g., A pre-roll item size of 3</t>
    </r>
    <r>
      <rPr>
        <sz val="11"/>
        <color rgb="FFD13438"/>
        <rFont val="Roboto Light"/>
      </rPr>
      <t xml:space="preserve"> </t>
    </r>
    <r>
      <rPr>
        <sz val="11"/>
        <color rgb="FF000000"/>
        <rFont val="Roboto Light"/>
      </rPr>
      <t>x</t>
    </r>
    <r>
      <rPr>
        <sz val="11"/>
        <color rgb="FFD13438"/>
        <rFont val="Roboto Light"/>
      </rPr>
      <t xml:space="preserve"> </t>
    </r>
    <r>
      <rPr>
        <sz val="11"/>
        <color rgb="FF000000"/>
        <rFont val="Roboto Light"/>
      </rPr>
      <t>0.5</t>
    </r>
    <r>
      <rPr>
        <sz val="11"/>
        <color rgb="FFD13438"/>
        <rFont val="Roboto Light"/>
      </rPr>
      <t xml:space="preserve"> </t>
    </r>
    <r>
      <rPr>
        <sz val="11"/>
        <color rgb="FF000000"/>
        <rFont val="Roboto Light"/>
      </rPr>
      <t>g has a net content of 1.5</t>
    </r>
    <r>
      <rPr>
        <sz val="11"/>
        <color rgb="FFD13438"/>
        <rFont val="Roboto Light"/>
      </rPr>
      <t xml:space="preserve"> </t>
    </r>
    <r>
      <rPr>
        <sz val="11"/>
        <color rgb="FF000000"/>
        <rFont val="Roboto Light"/>
      </rPr>
      <t>g.  </t>
    </r>
  </si>
  <si>
    <t>Landed Cost</t>
  </si>
  <si>
    <r>
      <t>Mandatory</t>
    </r>
    <r>
      <rPr>
        <sz val="11"/>
        <color rgb="FF000000"/>
        <rFont val="Roboto Light"/>
      </rPr>
      <t xml:space="preserve"> field.</t>
    </r>
    <r>
      <rPr>
        <sz val="11"/>
        <rFont val="Roboto Light"/>
      </rPr>
      <t xml:space="preserve"> Enter the desired l</t>
    </r>
    <r>
      <rPr>
        <sz val="11"/>
        <color rgb="FF000000"/>
        <rFont val="Roboto Light"/>
      </rPr>
      <t xml:space="preserve">anded </t>
    </r>
    <r>
      <rPr>
        <sz val="11"/>
        <rFont val="Roboto Light"/>
      </rPr>
      <t>cost. </t>
    </r>
  </si>
  <si>
    <t>Wholesale Markup %</t>
  </si>
  <si>
    <t>The wholesale markup rate is based on chosen product subcategory. </t>
  </si>
  <si>
    <t>Wholesale Price (excluding HST)</t>
  </si>
  <si>
    <t>The wholesale markup rate is applied to the desired landed cost. </t>
  </si>
  <si>
    <t>eCommerce Markup %</t>
  </si>
  <si>
    <t xml:space="preserve">Fixed value of 39% for Cannabis and 90% for Accessories. </t>
  </si>
  <si>
    <t>OCS eCommerce Price $</t>
  </si>
  <si>
    <r>
      <t xml:space="preserve">The eCommerce price is </t>
    </r>
    <r>
      <rPr>
        <b/>
        <i/>
        <u/>
        <sz val="11"/>
        <color rgb="FF000000"/>
        <rFont val="Roboto Light"/>
      </rPr>
      <t>HST inclusive</t>
    </r>
    <r>
      <rPr>
        <sz val="11"/>
        <color rgb="FF000000"/>
        <rFont val="Roboto Light"/>
      </rPr>
      <t xml:space="preserve"> and </t>
    </r>
    <r>
      <rPr>
        <b/>
        <i/>
        <u/>
        <sz val="11"/>
        <color rgb="FF000000"/>
        <rFont val="Roboto Light"/>
      </rPr>
      <t>rounded up</t>
    </r>
    <r>
      <rPr>
        <sz val="11"/>
        <color rgb="FF000000"/>
        <rFont val="Roboto Light"/>
      </rPr>
      <t xml:space="preserve"> to the nearest $0.05. </t>
    </r>
  </si>
  <si>
    <t>Sub-Category</t>
  </si>
  <si>
    <t>Sales Tax (HST)</t>
  </si>
  <si>
    <t>Format</t>
  </si>
  <si>
    <t>Number of Items</t>
  </si>
  <si>
    <t>Net Content</t>
  </si>
  <si>
    <t>Price Floor (ecomm)</t>
  </si>
  <si>
    <t>Accessories</t>
  </si>
  <si>
    <t>Dried Flower</t>
  </si>
  <si>
    <t>7g</t>
  </si>
  <si>
    <t>Beverages</t>
  </si>
  <si>
    <t>3.5g</t>
  </si>
  <si>
    <t>Pre-Rolls</t>
  </si>
  <si>
    <t>Capsules</t>
  </si>
  <si>
    <t>14g</t>
  </si>
  <si>
    <t>Infused Pre-Rolls</t>
  </si>
  <si>
    <t>Concentrates</t>
  </si>
  <si>
    <t>15g</t>
  </si>
  <si>
    <t>Vapes</t>
  </si>
  <si>
    <t>30g</t>
  </si>
  <si>
    <t>Edibles</t>
  </si>
  <si>
    <t>28g</t>
  </si>
  <si>
    <t>1g</t>
  </si>
  <si>
    <t>Oils</t>
  </si>
  <si>
    <t>2g</t>
  </si>
  <si>
    <t>5g</t>
  </si>
  <si>
    <t>Seeds</t>
  </si>
  <si>
    <t>10g</t>
  </si>
  <si>
    <t>Topicals</t>
  </si>
  <si>
    <t>1x1g</t>
  </si>
  <si>
    <t>1x0.5g</t>
  </si>
  <si>
    <t>2x0.25g</t>
  </si>
  <si>
    <t>2x0.5g</t>
  </si>
  <si>
    <t>2x1g</t>
  </si>
  <si>
    <t>2x0.35g</t>
  </si>
  <si>
    <t>2x0.75g</t>
  </si>
  <si>
    <t>3x0.5g</t>
  </si>
  <si>
    <t>3x1g</t>
  </si>
  <si>
    <t>3x0.33g</t>
  </si>
  <si>
    <t>3x0.35g</t>
  </si>
  <si>
    <t>4x0.5g</t>
  </si>
  <si>
    <t>4x0.25g</t>
  </si>
  <si>
    <t>4x0.33g</t>
  </si>
  <si>
    <t>5x0.7g</t>
  </si>
  <si>
    <t>5x0.6g</t>
  </si>
  <si>
    <t>5x0.8g</t>
  </si>
  <si>
    <t>5x0.5g</t>
  </si>
  <si>
    <t>5x1g</t>
  </si>
  <si>
    <t>5x0.35g</t>
  </si>
  <si>
    <t>6x0.5g</t>
  </si>
  <si>
    <t>6x0.25g</t>
  </si>
  <si>
    <t>7x0.5g</t>
  </si>
  <si>
    <t>7x0.3g</t>
  </si>
  <si>
    <t>7x0.35g</t>
  </si>
  <si>
    <t>7x1g</t>
  </si>
  <si>
    <t>10x0.35g</t>
  </si>
  <si>
    <t>10x0.3g</t>
  </si>
  <si>
    <t>10x0.4g</t>
  </si>
  <si>
    <t>10x0.7g</t>
  </si>
  <si>
    <t>10x0.5g</t>
  </si>
  <si>
    <t>10x0.42g</t>
  </si>
  <si>
    <t>12x0.25g</t>
  </si>
  <si>
    <t>12x0.3g</t>
  </si>
  <si>
    <t>12x0.5g</t>
  </si>
  <si>
    <t>12x0.6g</t>
  </si>
  <si>
    <t>12x0.35g</t>
  </si>
  <si>
    <t>14x0.5g</t>
  </si>
  <si>
    <t>14x0.25g</t>
  </si>
  <si>
    <t>18x0.5g</t>
  </si>
  <si>
    <t>20x0.35g</t>
  </si>
  <si>
    <t>24x0.5g</t>
  </si>
  <si>
    <t>70x0.4g</t>
  </si>
  <si>
    <t>0.5g</t>
  </si>
  <si>
    <t>0.45g</t>
  </si>
  <si>
    <t>0.95g</t>
  </si>
  <si>
    <t>0.3g</t>
  </si>
  <si>
    <t>0.25g</t>
  </si>
  <si>
    <t>0.8g</t>
  </si>
  <si>
    <t>0.4g</t>
  </si>
  <si>
    <t>1.2g</t>
  </si>
  <si>
    <t>2x0.4g</t>
  </si>
  <si>
    <t>2x0.6g</t>
  </si>
  <si>
    <t>3x0.4g</t>
  </si>
  <si>
    <t>21g</t>
  </si>
  <si>
    <t>15x0.3g</t>
  </si>
  <si>
    <t>1x3g</t>
  </si>
  <si>
    <t>20x0.25g</t>
  </si>
  <si>
    <t>24x0.25g</t>
  </si>
  <si>
    <t>2x0.8g</t>
  </si>
  <si>
    <t>2x2g</t>
  </si>
  <si>
    <t>30x0.7g</t>
  </si>
  <si>
    <t>3x0.45g</t>
  </si>
  <si>
    <t>4x0.35g</t>
  </si>
  <si>
    <t>4x0.4g</t>
  </si>
  <si>
    <t>7x0.25g</t>
  </si>
  <si>
    <t>7x0.9g</t>
  </si>
  <si>
    <t>8x0.7g</t>
  </si>
  <si>
    <t>1x1.7g</t>
  </si>
  <si>
    <t>1x1.8g</t>
  </si>
  <si>
    <t>1x2.38g</t>
  </si>
  <si>
    <t>30x0.25g</t>
  </si>
  <si>
    <t>1.1g</t>
  </si>
  <si>
    <t>10x0.75g</t>
  </si>
  <si>
    <t>10x0.15g</t>
  </si>
  <si>
    <t>13x0.5g</t>
  </si>
  <si>
    <t>1x0.35g</t>
  </si>
  <si>
    <t>1x7g</t>
  </si>
  <si>
    <t>1x14g</t>
  </si>
  <si>
    <t>2x1.25g</t>
  </si>
  <si>
    <t>6x0.15g</t>
  </si>
  <si>
    <t>1x0.6g</t>
  </si>
  <si>
    <t>8x0.5g</t>
  </si>
  <si>
    <t>3g</t>
  </si>
  <si>
    <t>4.5g</t>
  </si>
  <si>
    <r>
      <rPr>
        <b/>
        <sz val="11"/>
        <color rgb="FF000000"/>
        <rFont val="Roboto Light"/>
      </rPr>
      <t>Mandatory</t>
    </r>
    <r>
      <rPr>
        <sz val="11"/>
        <color rgb="FF000000"/>
        <rFont val="Roboto Light"/>
      </rPr>
      <t xml:space="preserve"> field. Enter product subcategory. </t>
    </r>
    <r>
      <rPr>
        <b/>
        <sz val="11"/>
        <color rgb="FFC00000"/>
        <rFont val="Roboto Light"/>
      </rPr>
      <t>Please note:</t>
    </r>
    <r>
      <rPr>
        <sz val="11"/>
        <color rgb="FF000000"/>
        <rFont val="Roboto Light"/>
      </rPr>
      <t xml:space="preserve"> Price floors for the following sub-categories are: Dried Flower $1.85/g, Pre-rolls $1.76/g, Infused Pre-rolls $1.76/g and Vapes (1g and under) $15.25/g (all excluding HST)</t>
    </r>
    <r>
      <rPr>
        <sz val="11"/>
        <color rgb="FFD13438"/>
        <rFont val="Roboto Light"/>
      </rPr>
      <t>.</t>
    </r>
    <r>
      <rPr>
        <sz val="11"/>
        <color rgb="FF000000"/>
        <rFont val="Roboto Light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</si>
</sst>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.00000_-;\-&quot;$&quot;* #,##0.00000_-;_-&quot;$&quot;* &quot;-&quot;??_-;_-@_-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Roboto Light"/>
    </font>
    <font>
      <sz val="11"/>
      <color theme="1"/>
      <name val="Roboto Light"/>
    </font>
    <font>
      <i/>
      <sz val="14"/>
      <name val="Roboto Light"/>
    </font>
    <font>
      <sz val="12"/>
      <color theme="1"/>
      <name val="Roboto Light"/>
    </font>
    <font>
      <b/>
      <sz val="12"/>
      <color theme="1"/>
      <name val="Roboto Light"/>
    </font>
    <font>
      <b/>
      <i/>
      <sz val="14"/>
      <color rgb="FFFF0000"/>
      <name val="Roboto Light"/>
    </font>
    <font>
      <b/>
      <sz val="11"/>
      <color theme="1"/>
      <name val="Roboto Light"/>
    </font>
    <font>
      <b/>
      <i/>
      <sz val="10"/>
      <color rgb="FFFF0000"/>
      <name val="Roboto Light"/>
    </font>
    <font>
      <sz val="10"/>
      <name val="Arial MT"/>
    </font>
    <font>
      <b/>
      <sz val="1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Roboto Light"/>
    </font>
    <font>
      <i/>
      <sz val="16"/>
      <name val="Roboto Light"/>
    </font>
    <font>
      <b/>
      <i/>
      <sz val="14"/>
      <color theme="1"/>
      <name val="Roboto Light"/>
    </font>
    <font>
      <b/>
      <i/>
      <u/>
      <sz val="14"/>
      <color theme="9" tint="-0.499984740745262"/>
      <name val="Roboto Light"/>
    </font>
    <font>
      <b/>
      <sz val="11"/>
      <color rgb="FFC00000"/>
      <name val="Roboto Light"/>
    </font>
    <font>
      <sz val="8"/>
      <name val="Calibri"/>
      <family val="2"/>
      <scheme val="minor"/>
    </font>
    <font>
      <b/>
      <sz val="11"/>
      <color rgb="FF000000"/>
      <name val="Roboto Light"/>
    </font>
    <font>
      <sz val="11"/>
      <color rgb="FF000000"/>
      <name val="Roboto Light"/>
    </font>
    <font>
      <b/>
      <i/>
      <u/>
      <sz val="11"/>
      <color rgb="FF000000"/>
      <name val="Roboto Light"/>
    </font>
    <font>
      <sz val="11"/>
      <color rgb="FFD13438"/>
      <name val="Roboto Light"/>
    </font>
    <font>
      <b/>
      <i/>
      <sz val="11"/>
      <color rgb="FF000000"/>
      <name val="Roboto Light"/>
    </font>
    <font>
      <i/>
      <u/>
      <sz val="11"/>
      <color rgb="FF000000"/>
      <name val="Roboto Light"/>
    </font>
    <font>
      <sz val="11"/>
      <name val="Roboto Light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F3E8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7" tint="0.79998168889431442"/>
        <bgColor theme="6" tint="0.79998168889431442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C9C9C9"/>
      </left>
      <right/>
      <top/>
      <bottom style="medium">
        <color rgb="FFC9C9C9"/>
      </bottom>
      <diagonal/>
    </border>
    <border>
      <left/>
      <right/>
      <top/>
      <bottom style="medium">
        <color rgb="FFC9C9C9"/>
      </bottom>
      <diagonal/>
    </border>
    <border>
      <left style="medium">
        <color rgb="FFC9C9C9"/>
      </left>
      <right/>
      <top/>
      <bottom/>
      <diagonal/>
    </border>
    <border>
      <left style="medium">
        <color rgb="FFC9C9C9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/>
      <diagonal/>
    </border>
    <border>
      <left/>
      <right style="thin">
        <color theme="6" tint="0.39997558519241921"/>
      </right>
      <top style="thin">
        <color theme="6" tint="0.3999755851924192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48">
    <xf numFmtId="0" fontId="0" fillId="0" borderId="0" xfId="0"/>
    <xf numFmtId="0" fontId="6" fillId="0" borderId="0" xfId="0" applyFont="1"/>
    <xf numFmtId="10" fontId="6" fillId="0" borderId="0" xfId="2" applyNumberFormat="1" applyFont="1"/>
    <xf numFmtId="44" fontId="6" fillId="0" borderId="0" xfId="1" applyFont="1"/>
    <xf numFmtId="0" fontId="4" fillId="3" borderId="0" xfId="0" applyFont="1" applyFill="1"/>
    <xf numFmtId="0" fontId="2" fillId="3" borderId="0" xfId="0" applyFont="1" applyFill="1"/>
    <xf numFmtId="0" fontId="0" fillId="3" borderId="0" xfId="0" applyFill="1"/>
    <xf numFmtId="0" fontId="12" fillId="3" borderId="0" xfId="3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4" fillId="3" borderId="0" xfId="3" applyFont="1" applyFill="1" applyAlignment="1">
      <alignment vertical="center"/>
    </xf>
    <xf numFmtId="0" fontId="15" fillId="3" borderId="0" xfId="3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10" fontId="6" fillId="3" borderId="4" xfId="2" applyNumberFormat="1" applyFont="1" applyFill="1" applyBorder="1" applyAlignment="1" applyProtection="1">
      <alignment vertical="center"/>
      <protection hidden="1"/>
    </xf>
    <xf numFmtId="0" fontId="10" fillId="3" borderId="0" xfId="0" applyFont="1" applyFill="1" applyAlignment="1" applyProtection="1">
      <alignment horizontal="center" wrapText="1"/>
      <protection hidden="1"/>
    </xf>
    <xf numFmtId="0" fontId="9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right"/>
    </xf>
    <xf numFmtId="0" fontId="3" fillId="3" borderId="0" xfId="0" applyFont="1" applyFill="1"/>
    <xf numFmtId="0" fontId="5" fillId="3" borderId="0" xfId="0" applyFont="1" applyFill="1"/>
    <xf numFmtId="0" fontId="8" fillId="3" borderId="0" xfId="0" applyFont="1" applyFill="1"/>
    <xf numFmtId="0" fontId="16" fillId="3" borderId="0" xfId="0" applyFont="1" applyFill="1" applyAlignment="1">
      <alignment horizontal="right"/>
    </xf>
    <xf numFmtId="0" fontId="17" fillId="3" borderId="0" xfId="0" applyFont="1" applyFill="1" applyAlignment="1">
      <alignment horizontal="right"/>
    </xf>
    <xf numFmtId="0" fontId="18" fillId="3" borderId="0" xfId="0" applyFont="1" applyFill="1" applyAlignment="1">
      <alignment vertical="center"/>
    </xf>
    <xf numFmtId="44" fontId="7" fillId="3" borderId="4" xfId="0" applyNumberFormat="1" applyFont="1" applyFill="1" applyBorder="1" applyAlignment="1" applyProtection="1">
      <alignment vertical="center"/>
      <protection hidden="1"/>
    </xf>
    <xf numFmtId="0" fontId="22" fillId="4" borderId="7" xfId="0" applyFont="1" applyFill="1" applyBorder="1" applyAlignment="1">
      <alignment horizontal="left" vertical="center" wrapText="1"/>
    </xf>
    <xf numFmtId="0" fontId="23" fillId="4" borderId="8" xfId="0" applyFont="1" applyFill="1" applyBorder="1" applyAlignment="1">
      <alignment horizontal="left" vertical="center" wrapText="1"/>
    </xf>
    <xf numFmtId="0" fontId="22" fillId="4" borderId="8" xfId="0" applyFont="1" applyFill="1" applyBorder="1" applyAlignment="1">
      <alignment horizontal="left" vertical="center" wrapText="1"/>
    </xf>
    <xf numFmtId="0" fontId="23" fillId="4" borderId="9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 applyProtection="1">
      <alignment horizontal="center" vertical="center"/>
      <protection locked="0"/>
    </xf>
    <xf numFmtId="44" fontId="7" fillId="5" borderId="4" xfId="0" applyNumberFormat="1" applyFont="1" applyFill="1" applyBorder="1" applyAlignment="1" applyProtection="1">
      <alignment vertical="center"/>
      <protection locked="0"/>
    </xf>
    <xf numFmtId="0" fontId="6" fillId="6" borderId="10" xfId="0" applyFont="1" applyFill="1" applyBorder="1" applyAlignment="1">
      <alignment vertical="center"/>
    </xf>
    <xf numFmtId="0" fontId="6" fillId="6" borderId="11" xfId="0" applyFont="1" applyFill="1" applyBorder="1" applyAlignment="1">
      <alignment vertical="center"/>
    </xf>
    <xf numFmtId="0" fontId="6" fillId="6" borderId="12" xfId="0" applyFont="1" applyFill="1" applyBorder="1" applyAlignment="1">
      <alignment vertical="center"/>
    </xf>
    <xf numFmtId="0" fontId="6" fillId="6" borderId="0" xfId="0" applyFont="1" applyFill="1" applyAlignment="1">
      <alignment vertical="center"/>
    </xf>
    <xf numFmtId="0" fontId="6" fillId="7" borderId="0" xfId="0" applyFont="1" applyFill="1"/>
    <xf numFmtId="0" fontId="6" fillId="6" borderId="13" xfId="0" applyFont="1" applyFill="1" applyBorder="1" applyAlignment="1">
      <alignment vertical="center"/>
    </xf>
    <xf numFmtId="0" fontId="6" fillId="0" borderId="14" xfId="0" applyFont="1" applyBorder="1"/>
    <xf numFmtId="0" fontId="6" fillId="0" borderId="15" xfId="0" applyFont="1" applyBorder="1"/>
    <xf numFmtId="0" fontId="6" fillId="8" borderId="14" xfId="0" applyFont="1" applyFill="1" applyBorder="1"/>
    <xf numFmtId="0" fontId="6" fillId="8" borderId="15" xfId="0" applyFont="1" applyFill="1" applyBorder="1"/>
    <xf numFmtId="0" fontId="6" fillId="0" borderId="16" xfId="0" applyFont="1" applyBorder="1"/>
    <xf numFmtId="0" fontId="6" fillId="7" borderId="15" xfId="0" applyFont="1" applyFill="1" applyBorder="1"/>
    <xf numFmtId="0" fontId="6" fillId="9" borderId="15" xfId="0" applyFont="1" applyFill="1" applyBorder="1"/>
    <xf numFmtId="0" fontId="6" fillId="7" borderId="17" xfId="0" applyFont="1" applyFill="1" applyBorder="1"/>
    <xf numFmtId="164" fontId="4" fillId="3" borderId="0" xfId="0" applyNumberFormat="1" applyFont="1" applyFill="1"/>
    <xf numFmtId="2" fontId="6" fillId="3" borderId="4" xfId="0" applyNumberFormat="1" applyFont="1" applyFill="1" applyBorder="1" applyAlignment="1" applyProtection="1">
      <alignment horizontal="center" vertical="center"/>
      <protection locked="0"/>
    </xf>
    <xf numFmtId="44" fontId="7" fillId="3" borderId="6" xfId="1" applyFont="1" applyFill="1" applyBorder="1" applyAlignment="1" applyProtection="1">
      <alignment vertical="center"/>
      <protection hidden="1"/>
    </xf>
  </cellXfs>
  <cellStyles count="4">
    <cellStyle name="Currency" xfId="1" builtinId="4"/>
    <cellStyle name="Normal" xfId="0" builtinId="0"/>
    <cellStyle name="Normal 2" xfId="3" xr:uid="{D62FB0B8-97A1-4557-97D6-C10C101E60BF}"/>
    <cellStyle name="Percent" xfId="2" builtinId="5"/>
  </cellStyles>
  <dxfs count="34">
    <dxf>
      <fill>
        <patternFill>
          <bgColor rgb="FFFFCCCC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 Ligh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Roboto Ligh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Roboto Ligh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Roboto Ligh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Roboto Ligh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Roboto Ligh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Roboto Ligh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Roboto Ligh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Roboto Ligh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Roboto Ligh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Roboto Ligh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Roboto Ligh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Roboto Ligh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Roboto Ligh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Roboto Light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2"/>
        <color theme="1"/>
        <name val="Roboto Light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2"/>
        <color theme="1"/>
        <name val="Roboto Light"/>
        <scheme val="none"/>
      </font>
      <numFmt numFmtId="14" formatCode="0.00%"/>
    </dxf>
    <dxf>
      <font>
        <strike val="0"/>
        <outline val="0"/>
        <shadow val="0"/>
        <u val="none"/>
        <vertAlign val="baseline"/>
        <sz val="12"/>
        <color theme="1"/>
        <name val="Roboto Ligh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Roboto Light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Roboto Light"/>
        <scheme val="none"/>
      </font>
    </dxf>
  </dxfs>
  <tableStyles count="0" defaultTableStyle="TableStyleMedium2" defaultPivotStyle="PivotStyleLight16"/>
  <colors>
    <mruColors>
      <color rgb="FFE5F3E8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60961</xdr:colOff>
      <xdr:row>0</xdr:row>
      <xdr:rowOff>60960</xdr:rowOff>
    </xdr:from>
    <xdr:to>
      <xdr:col>1</xdr:col>
      <xdr:colOff>1479057</xdr:colOff>
      <xdr:row>4</xdr:row>
      <xdr:rowOff>60225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27BFBB-0FF0-4778-936B-003275351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1" y="60960"/>
          <a:ext cx="1958340" cy="920015"/>
        </a:xfrm>
        <a:prstGeom prst="rect">
          <a:avLst/>
        </a:prstGeom>
      </xdr:spPr>
    </xdr:pic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A9C830-2089-4F94-AAFE-6C618CB52E9A}" name="Table2" displayName="Table2" ref="A2:D14" totalsRowShown="0" headerRowDxfId="33" dataDxfId="32">
  <autoFilter ref="A2:D14" xr:uid="{FBA9C830-2089-4F94-AAFE-6C618CB52E9A}"/>
  <tableColumns count="4">
    <tableColumn id="1" xr3:uid="{2B4436E0-52CD-40B0-8BD0-BEA19E84C177}" name="Sub-Category" dataDxfId="31"/>
    <tableColumn id="2" xr3:uid="{5481225E-4222-4054-9541-D9ACDC55E997}" name="Wholesale Markup %" dataDxfId="30" dataCellStyle="Percent"/>
    <tableColumn id="3" xr3:uid="{6BEC74CE-084C-402C-9326-E3521ED0CE99}" name="eCommerce Markup %" dataDxfId="29" dataCellStyle="Percent"/>
    <tableColumn id="4" xr3:uid="{6DA0D6E1-154F-496A-BB5A-EA0655C9D4D5}" name="Sales Tax (HST)" dataDxfId="28" dataCellStyle="Percent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38538A4-7F5A-4A91-A9BD-5B28A854BFC1}" name="Table3" displayName="Table3" ref="F2:I148" totalsRowShown="0" headerRowDxfId="27" dataDxfId="26">
  <autoFilter ref="F2:I148" xr:uid="{738538A4-7F5A-4A91-A9BD-5B28A854BFC1}"/>
  <tableColumns count="4">
    <tableColumn id="1" xr3:uid="{33BDA653-BF31-4F3A-8BDC-87889BF6F2FF}" name="Sub-Category" dataDxfId="25"/>
    <tableColumn id="2" xr3:uid="{9D7B8744-FA3B-4F14-A9E1-0FB0EC0E5654}" name="Format" dataDxfId="24"/>
    <tableColumn id="3" xr3:uid="{C81BFE03-4A48-4916-855A-295F8C7CFAD4}" name="Number of Items" dataDxfId="23"/>
    <tableColumn id="4" xr3:uid="{2D20BE50-FD3C-47D2-9FDE-EDAC1AA22574}" name="Net Content" dataDxfId="22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510BAD5-8FA0-4298-A618-CF59E43FC3B2}" name="Table35" displayName="Table35" ref="K2:L127" totalsRowShown="0" headerRowDxfId="21" dataDxfId="20">
  <autoFilter ref="K2:L127" xr:uid="{6510BAD5-8FA0-4298-A618-CF59E43FC3B2}"/>
  <tableColumns count="2">
    <tableColumn id="1" xr3:uid="{5EED19D1-864D-4622-B1A9-CE01D6CD7DFD}" name="Sub-Category" dataDxfId="19"/>
    <tableColumn id="4" xr3:uid="{96293F87-59E9-440F-B84E-B3E457CC7E0B}" name="Net Content" dataDxfId="18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7A7E0E4-5E76-431A-80C9-3E3E7F16F2AF}" name="Table5" displayName="Table5" ref="N2:O6" totalsRowShown="0" headerRowDxfId="17" dataDxfId="16">
  <autoFilter ref="N2:O6" xr:uid="{C7A7E0E4-5E76-431A-80C9-3E3E7F16F2AF}"/>
  <tableColumns count="2">
    <tableColumn id="1" xr3:uid="{FE316F08-8051-4161-8E2F-591D33066FFB}" name="Sub-Category" dataDxfId="15"/>
    <tableColumn id="2" xr3:uid="{B223952F-8D38-48B9-A0FE-0F9D3773CA7E}" name="Price Floor (ecomm)" dataDxfId="14" dataCellStyle="Currency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microsoft.com/office/2019/04/relationships/namedSheetView" Target="../namedSheetViews/namedSheetView1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FFE6B-19BC-487F-9931-7EC0A9E27807}">
  <dimension ref="B2:I39"/>
  <sheetViews>
    <sheetView tabSelected="1" topLeftCell="A5" zoomScale="79" zoomScaleNormal="160" workbookViewId="0">
      <selection activeCell="D9" sqref="D9"/>
    </sheetView>
  </sheetViews>
  <sheetFormatPr defaultColWidth="9.1796875" defaultRowHeight="14.5"/>
  <cols>
    <col min="1" max="1" width="9.1796875" style="4" customWidth="1"/>
    <col min="2" max="2" width="46.1796875" style="4" bestFit="1" customWidth="1"/>
    <col min="3" max="3" width="36.90625" style="4" customWidth="1"/>
    <col min="4" max="4" width="24" style="4" customWidth="1"/>
    <col min="5" max="5" width="99" style="4" bestFit="1" customWidth="1"/>
    <col min="6" max="16384" width="9.1796875" style="4"/>
  </cols>
  <sheetData>
    <row r="2" spans="2:5" ht="20.5">
      <c r="D2" s="18"/>
      <c r="E2" s="21" t="s">
        <v>0</v>
      </c>
    </row>
    <row r="3" spans="2:5" ht="20.5">
      <c r="D3" s="19"/>
      <c r="E3" s="22" t="s">
        <v>1</v>
      </c>
    </row>
    <row r="4" spans="2:5" ht="18">
      <c r="D4" s="20"/>
      <c r="E4" s="17" t="s">
        <v>2</v>
      </c>
    </row>
    <row r="7" spans="2:5" ht="30" customHeight="1"/>
    <row r="8" spans="2:5" ht="30" customHeight="1"/>
    <row r="9" spans="2:5" ht="30" customHeight="1"/>
    <row r="10" spans="2:5" ht="30" customHeight="1"/>
    <row r="11" spans="2:5" ht="30" customHeight="1" thickBot="1">
      <c r="B11" s="23" t="s">
        <v>3</v>
      </c>
      <c r="E11" s="16" t="s">
        <v>4</v>
      </c>
    </row>
    <row r="12" spans="2:5" ht="30" customHeight="1">
      <c r="B12" s="11" t="s">
        <v>5</v>
      </c>
      <c r="C12" s="29"/>
      <c r="E12" s="25" t="s">
        <v>131</v>
      </c>
    </row>
    <row r="13" spans="2:5" ht="30" customHeight="1">
      <c r="B13" s="12" t="s">
        <v>6</v>
      </c>
      <c r="C13" s="46">
        <v>2</v>
      </c>
      <c r="E13" s="26" t="s">
        <v>7</v>
      </c>
    </row>
    <row r="14" spans="2:5" ht="30" customHeight="1">
      <c r="B14" s="12" t="s">
        <v>8</v>
      </c>
      <c r="C14" s="30"/>
      <c r="E14" s="27" t="s">
        <v>9</v>
      </c>
    </row>
    <row r="15" spans="2:5" ht="30" customHeight="1">
      <c r="B15" s="12" t="s">
        <v>10</v>
      </c>
      <c r="C15" s="14" t="str">
        <f>_xlfn.XLOOKUP($C$12,Table2[Sub-Category],Table2[Wholesale Markup %],"",0)</f>
        <v/>
      </c>
      <c r="E15" s="26" t="s">
        <v>11</v>
      </c>
    </row>
    <row r="16" spans="2:5" ht="30" customHeight="1">
      <c r="B16" s="12" t="s">
        <v>12</v>
      </c>
      <c r="C16" s="24" t="str">
        <f>IFERROR(ROUND($C$14*(1+$C$15),2),"")</f>
        <v/>
      </c>
      <c r="E16" s="26" t="s">
        <v>13</v>
      </c>
    </row>
    <row r="17" spans="2:9" ht="30" customHeight="1">
      <c r="B17" s="12" t="s">
        <v>14</v>
      </c>
      <c r="C17" s="14" t="str">
        <f>_xlfn.XLOOKUP($C$12,Table2[Sub-Category],Table2[eCommerce Markup %],"",0)</f>
        <v/>
      </c>
      <c r="E17" s="26" t="s">
        <v>15</v>
      </c>
    </row>
    <row r="18" spans="2:9" ht="30" customHeight="1" thickBot="1">
      <c r="B18" s="13" t="s">
        <v>16</v>
      </c>
      <c r="C18" s="47" t="str">
        <f>IFERROR(CEILING(($C$16*(1+$C$17)*1.13),0.05),"")</f>
        <v/>
      </c>
      <c r="E18" s="28" t="s">
        <v>17</v>
      </c>
    </row>
    <row r="19" spans="2:9" ht="30" customHeight="1">
      <c r="C19" s="15" t="str">
        <f>IF(AND($C$12="Vapes",$C$13&gt;1,$C$18&gt;=Lookups!$O$6=TRUE),"",IF(OR(AND($C$12="Dried Flower",$C$18&lt;(Lookups!$O$3*$C$13)),AND($C$12="Pre-Rolls",$C$18&lt;(Lookups!$O$4*$C$13)),AND($C$12="Infused Pre-Rolls",$C$18&lt;(Lookups!$O$5*$C$13)),AND($C$12="Vapes",$C$18&lt;(ROUND($C$13*Lookups!$O$6,2))=TRUE)),"Current Price is below floor. Please increase Landed Cost.",""))</f>
        <v/>
      </c>
    </row>
    <row r="20" spans="2:9" ht="30" customHeight="1"/>
    <row r="21" spans="2:9" ht="30" customHeight="1"/>
    <row r="22" spans="2:9" ht="30" customHeight="1"/>
    <row r="23" spans="2:9" ht="30" customHeight="1">
      <c r="B23" s="45"/>
    </row>
    <row r="24" spans="2:9" ht="30" customHeight="1">
      <c r="B24" s="45"/>
    </row>
    <row r="25" spans="2:9">
      <c r="B25" s="5"/>
      <c r="C25" s="6"/>
      <c r="D25" s="6"/>
    </row>
    <row r="26" spans="2:9" ht="15.5">
      <c r="B26" s="6"/>
      <c r="C26" s="6"/>
      <c r="D26" s="6"/>
      <c r="H26" s="7"/>
      <c r="I26" s="8"/>
    </row>
    <row r="27" spans="2:9" ht="15.5">
      <c r="B27" s="6"/>
      <c r="C27" s="6"/>
      <c r="D27" s="6"/>
      <c r="H27" s="7"/>
      <c r="I27" s="8"/>
    </row>
    <row r="28" spans="2:9" ht="15.5">
      <c r="B28" s="6"/>
      <c r="C28" s="6"/>
      <c r="D28" s="6"/>
      <c r="H28" s="7"/>
      <c r="I28" s="8"/>
    </row>
    <row r="29" spans="2:9">
      <c r="B29" s="6"/>
      <c r="C29" s="6"/>
      <c r="D29" s="6"/>
      <c r="H29" s="7"/>
      <c r="I29" s="9"/>
    </row>
    <row r="30" spans="2:9">
      <c r="B30" s="6"/>
      <c r="C30" s="6"/>
      <c r="D30" s="6"/>
      <c r="H30" s="7"/>
      <c r="I30" s="10"/>
    </row>
    <row r="31" spans="2:9">
      <c r="B31" s="6"/>
      <c r="C31" s="6"/>
      <c r="D31" s="6"/>
      <c r="H31" s="7"/>
      <c r="I31" s="9"/>
    </row>
    <row r="32" spans="2:9">
      <c r="H32" s="7"/>
      <c r="I32" s="9"/>
    </row>
    <row r="33" spans="8:9">
      <c r="H33" s="7"/>
      <c r="I33" s="9"/>
    </row>
    <row r="34" spans="8:9">
      <c r="H34" s="7"/>
      <c r="I34" s="9"/>
    </row>
    <row r="35" spans="8:9">
      <c r="H35" s="7"/>
      <c r="I35" s="9"/>
    </row>
    <row r="36" spans="8:9">
      <c r="H36" s="7"/>
      <c r="I36" s="9"/>
    </row>
    <row r="37" spans="8:9">
      <c r="H37" s="7"/>
      <c r="I37" s="9"/>
    </row>
    <row r="38" spans="8:9">
      <c r="H38" s="7"/>
      <c r="I38" s="9"/>
    </row>
    <row r="39" spans="8:9">
      <c r="H39" s="7"/>
      <c r="I39" s="10"/>
    </row>
  </sheetData>
  <sheetProtection sheet="1" objects="1" scenarios="1"/>
  <protectedRanges>
    <protectedRange sqref="C12 C14" name="Range1"/>
  </protectedRanges>
  <conditionalFormatting sqref="C13">
    <cfRule type="expression" dxfId="13" priority="2">
      <formula>$C$12=""</formula>
    </cfRule>
    <cfRule type="expression" dxfId="12" priority="3">
      <formula>$C$12="Seeds"</formula>
    </cfRule>
    <cfRule type="expression" dxfId="11" priority="4">
      <formula>$C$12="Oils"</formula>
    </cfRule>
    <cfRule type="expression" dxfId="10" priority="5">
      <formula>$C$12="Topicals"</formula>
    </cfRule>
    <cfRule type="expression" dxfId="9" priority="6">
      <formula>$C$12="Capsules"</formula>
    </cfRule>
    <cfRule type="expression" dxfId="8" priority="7">
      <formula>$C$12="Concentrates"</formula>
    </cfRule>
    <cfRule type="expression" dxfId="7" priority="8">
      <formula>$C$12="Edibles"</formula>
    </cfRule>
    <cfRule type="expression" dxfId="6" priority="9">
      <formula>$C$12="Beverages"</formula>
    </cfRule>
    <cfRule type="expression" dxfId="5" priority="11">
      <formula>$C$12="Accessories"</formula>
    </cfRule>
    <cfRule type="expression" dxfId="4" priority="13">
      <formula>$C$12="Infused Pre-Rolls"</formula>
    </cfRule>
    <cfRule type="expression" dxfId="3" priority="19">
      <formula>$C$12="Vapes"</formula>
    </cfRule>
    <cfRule type="expression" dxfId="2" priority="20">
      <formula>$C$12="Pre-Rolls"</formula>
    </cfRule>
    <cfRule type="expression" dxfId="1" priority="21">
      <formula>$C$12="Dried Flower"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67"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2" id="{E9B71D03-0029-4560-A403-45184CBDB4FB}">
            <xm:f>OR(AND($C$12="Dried Flower",$C$18&lt;(Lookups!$O$3*$C$13)),AND($C$12="Pre-Rolls",$C$18&lt;(Lookups!$O$4*$C$13)),AND($C$12="Infused Pre-Rolls",$C$18&lt;(Lookups!$O$5*$C$13)),AND($C$12="Vapes",C13&lt;=1,$C$18&lt;(ROUND(Lookups!$O$6*$C$13,2))),AND($C$12="Vapes",$C$13&gt;1,$C$18&lt;Lookups!$O$6))</xm:f>
            <x14:dxf>
              <fill>
                <patternFill>
                  <bgColor rgb="FFFFCCCC"/>
                </patternFill>
              </fill>
            </x14:dxf>
          </x14:cfRule>
          <xm:sqref>C18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720" yWindow="766" count="2">
        <x14:dataValidation type="list" allowBlank="1" showInputMessage="1" showErrorMessage="1" promptTitle="Choose Product Sub-category" xr:uid="{14BC64C7-D207-4B95-A096-0E6B7B469076}">
          <x14:formula1>
            <xm:f>Lookups!$A$3:$A$14</xm:f>
          </x14:formula1>
          <xm:sqref>C12</xm:sqref>
        </x14:dataValidation>
        <x14:dataValidation type="list" allowBlank="1" showInputMessage="1" showErrorMessage="1" promptTitle="Choose Net Content (grams)" prompt="Only for Dried Flower, Pre-Rolls, Infused Pre-Rolls and Vapes" xr:uid="{FB742F21-1A99-4AB5-8520-12FE517AD90C}">
          <x14:formula1>
            <xm:f>_xlfn.IFS($C$12="Dried Flower",Lookups!$L$3:$L$16,$C$12="Infused Pre-Rolls",Lookups!$L$75:$L$111,$C$12="Vapes",Lookups!$L$112:$L$127,$C$12="Pre-Rolls",Lookups!$L$17:$L$74)</xm:f>
          </x14:formula1>
          <xm:sqref>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D5CB9-6008-473D-8216-E2EDF5196260}">
  <dimension ref="A2:O148"/>
  <sheetViews>
    <sheetView topLeftCell="F1" workbookViewId="0">
      <selection activeCell="B153" sqref="B153"/>
    </sheetView>
  </sheetViews>
  <sheetFormatPr defaultRowHeight="14.5"/>
  <cols>
    <col min="1" max="1" width="17.1796875" bestFit="1" customWidth="1"/>
    <col min="2" max="2" width="19.54296875" customWidth="1"/>
    <col min="3" max="3" width="20.81640625" customWidth="1"/>
    <col min="4" max="4" width="14.81640625" customWidth="1"/>
    <col min="5" max="5" width="8.81640625" customWidth="1"/>
    <col min="6" max="6" width="14.81640625" customWidth="1"/>
    <col min="7" max="7" width="11.26953125" customWidth="1"/>
    <col min="8" max="8" width="16.453125" customWidth="1"/>
    <col min="9" max="9" width="15.26953125" customWidth="1"/>
    <col min="10" max="10" width="10.453125" customWidth="1"/>
    <col min="11" max="11" width="19.81640625" bestFit="1" customWidth="1"/>
    <col min="12" max="12" width="15.81640625" bestFit="1" customWidth="1"/>
    <col min="14" max="14" width="17.54296875" bestFit="1" customWidth="1"/>
    <col min="15" max="15" width="24.54296875" bestFit="1" customWidth="1"/>
  </cols>
  <sheetData>
    <row r="2" spans="1:15" ht="15.5">
      <c r="A2" s="1" t="s">
        <v>18</v>
      </c>
      <c r="B2" s="1" t="s">
        <v>10</v>
      </c>
      <c r="C2" s="1" t="s">
        <v>14</v>
      </c>
      <c r="D2" s="1" t="s">
        <v>19</v>
      </c>
      <c r="F2" s="1" t="s">
        <v>18</v>
      </c>
      <c r="G2" s="1" t="s">
        <v>20</v>
      </c>
      <c r="H2" s="1" t="s">
        <v>21</v>
      </c>
      <c r="I2" s="1" t="s">
        <v>22</v>
      </c>
      <c r="J2" s="1"/>
      <c r="K2" s="1" t="s">
        <v>18</v>
      </c>
      <c r="L2" s="1" t="s">
        <v>22</v>
      </c>
      <c r="N2" s="1" t="s">
        <v>18</v>
      </c>
      <c r="O2" s="1" t="s">
        <v>23</v>
      </c>
    </row>
    <row r="3" spans="1:15" ht="15.5">
      <c r="A3" s="1" t="s">
        <v>24</v>
      </c>
      <c r="B3" s="2">
        <v>0.2</v>
      </c>
      <c r="C3" s="2">
        <v>0.9</v>
      </c>
      <c r="D3" s="2">
        <v>0.13</v>
      </c>
      <c r="F3" s="1" t="s">
        <v>25</v>
      </c>
      <c r="G3" s="1" t="s">
        <v>26</v>
      </c>
      <c r="H3" s="1">
        <v>1</v>
      </c>
      <c r="I3" s="1">
        <v>7</v>
      </c>
      <c r="J3" s="1"/>
      <c r="K3" s="1" t="s">
        <v>25</v>
      </c>
      <c r="L3" s="1">
        <v>1</v>
      </c>
      <c r="N3" s="1" t="s">
        <v>25</v>
      </c>
      <c r="O3" s="3">
        <v>3.57</v>
      </c>
    </row>
    <row r="4" spans="1:15" ht="15.5">
      <c r="A4" s="1" t="s">
        <v>27</v>
      </c>
      <c r="B4" s="2">
        <v>0.25</v>
      </c>
      <c r="C4" s="2">
        <v>0.39</v>
      </c>
      <c r="D4" s="2">
        <v>0.13</v>
      </c>
      <c r="F4" s="1" t="s">
        <v>25</v>
      </c>
      <c r="G4" s="1" t="s">
        <v>28</v>
      </c>
      <c r="H4" s="1">
        <v>1</v>
      </c>
      <c r="I4" s="1">
        <v>3.5</v>
      </c>
      <c r="J4" s="1"/>
      <c r="K4" s="1" t="s">
        <v>25</v>
      </c>
      <c r="L4" s="1">
        <v>2</v>
      </c>
      <c r="N4" s="1" t="s">
        <v>29</v>
      </c>
      <c r="O4" s="3">
        <v>3.57</v>
      </c>
    </row>
    <row r="5" spans="1:15" ht="15.5">
      <c r="A5" s="1" t="s">
        <v>30</v>
      </c>
      <c r="B5" s="2">
        <v>0.25</v>
      </c>
      <c r="C5" s="2">
        <v>0.39</v>
      </c>
      <c r="D5" s="2">
        <v>0.13</v>
      </c>
      <c r="F5" s="1" t="s">
        <v>25</v>
      </c>
      <c r="G5" s="1" t="s">
        <v>31</v>
      </c>
      <c r="H5" s="1">
        <v>1</v>
      </c>
      <c r="I5" s="1">
        <v>14</v>
      </c>
      <c r="J5" s="1"/>
      <c r="K5" s="1" t="s">
        <v>25</v>
      </c>
      <c r="L5" s="1">
        <v>3.5</v>
      </c>
      <c r="N5" s="1" t="s">
        <v>32</v>
      </c>
      <c r="O5" s="3">
        <v>3.57</v>
      </c>
    </row>
    <row r="6" spans="1:15" ht="15.5">
      <c r="A6" s="1" t="s">
        <v>33</v>
      </c>
      <c r="B6" s="2">
        <v>0.25</v>
      </c>
      <c r="C6" s="2">
        <v>0.39</v>
      </c>
      <c r="D6" s="2">
        <v>0.13</v>
      </c>
      <c r="F6" s="1" t="s">
        <v>25</v>
      </c>
      <c r="G6" s="1" t="s">
        <v>34</v>
      </c>
      <c r="H6" s="1">
        <v>1</v>
      </c>
      <c r="I6" s="1">
        <v>15</v>
      </c>
      <c r="J6" s="1"/>
      <c r="K6" s="1" t="s">
        <v>25</v>
      </c>
      <c r="L6" s="1">
        <v>5</v>
      </c>
      <c r="N6" s="1" t="s">
        <v>35</v>
      </c>
      <c r="O6" s="3">
        <v>29.95</v>
      </c>
    </row>
    <row r="7" spans="1:15" ht="15.5">
      <c r="A7" s="1" t="s">
        <v>25</v>
      </c>
      <c r="B7" s="2">
        <v>0.23</v>
      </c>
      <c r="C7" s="2">
        <v>0.39</v>
      </c>
      <c r="D7" s="2">
        <v>0.13</v>
      </c>
      <c r="F7" s="1" t="s">
        <v>25</v>
      </c>
      <c r="G7" s="1" t="s">
        <v>36</v>
      </c>
      <c r="H7" s="1">
        <v>1</v>
      </c>
      <c r="I7" s="1">
        <v>30</v>
      </c>
      <c r="J7" s="1"/>
      <c r="K7" s="1" t="s">
        <v>25</v>
      </c>
      <c r="L7" s="1">
        <v>7</v>
      </c>
    </row>
    <row r="8" spans="1:15" ht="15.5">
      <c r="A8" s="1" t="s">
        <v>37</v>
      </c>
      <c r="B8" s="2">
        <v>0.25</v>
      </c>
      <c r="C8" s="2">
        <v>0.39</v>
      </c>
      <c r="D8" s="2">
        <v>0.13</v>
      </c>
      <c r="F8" s="1" t="s">
        <v>25</v>
      </c>
      <c r="G8" s="1" t="s">
        <v>38</v>
      </c>
      <c r="H8" s="1">
        <v>1</v>
      </c>
      <c r="I8" s="1">
        <v>28</v>
      </c>
      <c r="J8" s="1"/>
      <c r="K8" s="1" t="s">
        <v>25</v>
      </c>
      <c r="L8" s="1">
        <v>8</v>
      </c>
    </row>
    <row r="9" spans="1:15" ht="15.5">
      <c r="A9" s="1" t="s">
        <v>32</v>
      </c>
      <c r="B9" s="2">
        <v>0.28999999999999998</v>
      </c>
      <c r="C9" s="2">
        <v>0.39</v>
      </c>
      <c r="D9" s="2">
        <v>0.13</v>
      </c>
      <c r="F9" s="1" t="s">
        <v>25</v>
      </c>
      <c r="G9" s="1" t="s">
        <v>39</v>
      </c>
      <c r="H9" s="1">
        <v>1</v>
      </c>
      <c r="I9" s="1">
        <v>1</v>
      </c>
      <c r="J9" s="1"/>
      <c r="K9" s="1" t="s">
        <v>25</v>
      </c>
      <c r="L9" s="1">
        <v>9</v>
      </c>
    </row>
    <row r="10" spans="1:15" ht="15.5">
      <c r="A10" s="1" t="s">
        <v>40</v>
      </c>
      <c r="B10" s="2">
        <v>0.25</v>
      </c>
      <c r="C10" s="2">
        <v>0.39</v>
      </c>
      <c r="D10" s="2">
        <v>0.13</v>
      </c>
      <c r="F10" s="1" t="s">
        <v>25</v>
      </c>
      <c r="G10" s="1" t="s">
        <v>41</v>
      </c>
      <c r="H10" s="1">
        <v>1</v>
      </c>
      <c r="I10" s="1">
        <v>2</v>
      </c>
      <c r="J10" s="1"/>
      <c r="K10" s="1" t="s">
        <v>25</v>
      </c>
      <c r="L10" s="1">
        <v>10</v>
      </c>
    </row>
    <row r="11" spans="1:15" ht="15.5">
      <c r="A11" s="1" t="s">
        <v>29</v>
      </c>
      <c r="B11" s="2">
        <v>0.28999999999999998</v>
      </c>
      <c r="C11" s="2">
        <v>0.39</v>
      </c>
      <c r="D11" s="2">
        <v>0.13</v>
      </c>
      <c r="F11" s="1" t="s">
        <v>25</v>
      </c>
      <c r="G11" s="1" t="s">
        <v>42</v>
      </c>
      <c r="H11" s="1">
        <v>1</v>
      </c>
      <c r="I11" s="1">
        <v>5</v>
      </c>
      <c r="J11" s="1"/>
      <c r="K11" s="1" t="s">
        <v>25</v>
      </c>
      <c r="L11" s="1">
        <v>11</v>
      </c>
    </row>
    <row r="12" spans="1:15" ht="15.5">
      <c r="A12" s="1" t="s">
        <v>43</v>
      </c>
      <c r="B12" s="2">
        <v>0.25</v>
      </c>
      <c r="C12" s="2">
        <v>0.39</v>
      </c>
      <c r="D12" s="2">
        <v>0.13</v>
      </c>
      <c r="F12" s="1" t="s">
        <v>25</v>
      </c>
      <c r="G12" s="1" t="s">
        <v>44</v>
      </c>
      <c r="H12" s="1">
        <v>1</v>
      </c>
      <c r="I12" s="1">
        <v>10</v>
      </c>
      <c r="J12" s="1"/>
      <c r="K12" s="1" t="s">
        <v>25</v>
      </c>
      <c r="L12" s="1">
        <v>14</v>
      </c>
    </row>
    <row r="13" spans="1:15" ht="15.5">
      <c r="A13" s="1" t="s">
        <v>45</v>
      </c>
      <c r="B13" s="2">
        <v>0.25</v>
      </c>
      <c r="C13" s="2">
        <v>0.39</v>
      </c>
      <c r="D13" s="2">
        <v>0.13</v>
      </c>
      <c r="F13" s="1" t="s">
        <v>29</v>
      </c>
      <c r="G13" s="1" t="s">
        <v>46</v>
      </c>
      <c r="H13" s="1">
        <v>1</v>
      </c>
      <c r="I13" s="1">
        <v>1</v>
      </c>
      <c r="J13" s="1"/>
      <c r="K13" s="1" t="s">
        <v>25</v>
      </c>
      <c r="L13" s="1">
        <v>15</v>
      </c>
    </row>
    <row r="14" spans="1:15" ht="15.5">
      <c r="A14" s="1" t="s">
        <v>35</v>
      </c>
      <c r="B14" s="2">
        <v>0.25</v>
      </c>
      <c r="C14" s="2">
        <v>0.39</v>
      </c>
      <c r="D14" s="2">
        <v>0.13</v>
      </c>
      <c r="F14" s="1" t="s">
        <v>29</v>
      </c>
      <c r="G14" s="1" t="s">
        <v>47</v>
      </c>
      <c r="H14" s="1">
        <v>1</v>
      </c>
      <c r="I14" s="1">
        <v>0.5</v>
      </c>
      <c r="J14" s="1"/>
      <c r="K14" s="1" t="s">
        <v>25</v>
      </c>
      <c r="L14" s="1">
        <v>21</v>
      </c>
    </row>
    <row r="15" spans="1:15" ht="15.5">
      <c r="F15" s="1" t="s">
        <v>29</v>
      </c>
      <c r="G15" s="1" t="s">
        <v>48</v>
      </c>
      <c r="H15" s="1">
        <v>2</v>
      </c>
      <c r="I15" s="1">
        <v>0.5</v>
      </c>
      <c r="J15" s="1"/>
      <c r="K15" s="1" t="s">
        <v>25</v>
      </c>
      <c r="L15" s="1">
        <v>30</v>
      </c>
    </row>
    <row r="16" spans="1:15" ht="15.5">
      <c r="F16" s="1" t="s">
        <v>29</v>
      </c>
      <c r="G16" s="1" t="s">
        <v>49</v>
      </c>
      <c r="H16" s="1">
        <v>2</v>
      </c>
      <c r="I16" s="1">
        <v>1</v>
      </c>
      <c r="J16" s="1"/>
      <c r="K16" s="1" t="s">
        <v>25</v>
      </c>
      <c r="L16" s="1">
        <v>28</v>
      </c>
    </row>
    <row r="17" spans="6:12" ht="15.5">
      <c r="F17" s="1" t="s">
        <v>29</v>
      </c>
      <c r="G17" s="1" t="s">
        <v>50</v>
      </c>
      <c r="H17" s="1">
        <v>2</v>
      </c>
      <c r="I17" s="1">
        <v>2</v>
      </c>
      <c r="J17" s="1"/>
      <c r="K17" s="36" t="s">
        <v>29</v>
      </c>
      <c r="L17" s="35">
        <v>0.35</v>
      </c>
    </row>
    <row r="18" spans="6:12" ht="15.5">
      <c r="F18" s="1" t="s">
        <v>29</v>
      </c>
      <c r="G18" s="1" t="s">
        <v>51</v>
      </c>
      <c r="H18" s="1">
        <v>2</v>
      </c>
      <c r="I18" s="1">
        <v>0.7</v>
      </c>
      <c r="J18" s="1"/>
      <c r="K18" s="1" t="s">
        <v>29</v>
      </c>
      <c r="L18" s="1">
        <v>0.4</v>
      </c>
    </row>
    <row r="19" spans="6:12" ht="15.5">
      <c r="F19" s="1" t="s">
        <v>29</v>
      </c>
      <c r="G19" s="1" t="s">
        <v>52</v>
      </c>
      <c r="H19" s="1">
        <v>2</v>
      </c>
      <c r="I19" s="1">
        <v>1.5</v>
      </c>
      <c r="J19" s="1"/>
      <c r="K19" s="1" t="s">
        <v>29</v>
      </c>
      <c r="L19" s="1">
        <v>0.5</v>
      </c>
    </row>
    <row r="20" spans="6:12" ht="15.5">
      <c r="F20" s="1" t="s">
        <v>29</v>
      </c>
      <c r="G20" s="1" t="s">
        <v>53</v>
      </c>
      <c r="H20" s="1">
        <v>3</v>
      </c>
      <c r="I20" s="1">
        <v>1.5</v>
      </c>
      <c r="J20" s="1"/>
      <c r="K20" s="1" t="s">
        <v>29</v>
      </c>
      <c r="L20" s="1">
        <v>0.7</v>
      </c>
    </row>
    <row r="21" spans="6:12" ht="15.5">
      <c r="F21" s="1" t="s">
        <v>29</v>
      </c>
      <c r="G21" s="1" t="s">
        <v>54</v>
      </c>
      <c r="H21" s="1">
        <v>3</v>
      </c>
      <c r="I21" s="1">
        <v>3</v>
      </c>
      <c r="J21" s="1"/>
      <c r="K21" s="1" t="s">
        <v>29</v>
      </c>
      <c r="L21" s="1">
        <v>0.75</v>
      </c>
    </row>
    <row r="22" spans="6:12" ht="15.5">
      <c r="F22" s="1" t="s">
        <v>29</v>
      </c>
      <c r="G22" s="1" t="s">
        <v>55</v>
      </c>
      <c r="H22" s="1">
        <v>3</v>
      </c>
      <c r="I22" s="1">
        <v>0.99</v>
      </c>
      <c r="J22" s="1"/>
      <c r="K22" s="1" t="s">
        <v>29</v>
      </c>
      <c r="L22" s="1">
        <v>0.8</v>
      </c>
    </row>
    <row r="23" spans="6:12" ht="15.5">
      <c r="F23" s="1" t="s">
        <v>29</v>
      </c>
      <c r="G23" s="1" t="s">
        <v>56</v>
      </c>
      <c r="H23" s="1">
        <v>3</v>
      </c>
      <c r="I23" s="1">
        <v>1.0499999999999998</v>
      </c>
      <c r="J23" s="1"/>
      <c r="K23" s="36" t="s">
        <v>29</v>
      </c>
      <c r="L23" s="35">
        <v>0.9</v>
      </c>
    </row>
    <row r="24" spans="6:12" ht="15.5">
      <c r="F24" s="1" t="s">
        <v>29</v>
      </c>
      <c r="G24" s="1" t="s">
        <v>57</v>
      </c>
      <c r="H24" s="1">
        <v>4</v>
      </c>
      <c r="I24" s="1">
        <v>2</v>
      </c>
      <c r="J24" s="1"/>
      <c r="K24" s="1" t="s">
        <v>29</v>
      </c>
      <c r="L24" s="1">
        <v>1</v>
      </c>
    </row>
    <row r="25" spans="6:12" ht="15.5">
      <c r="F25" s="1" t="s">
        <v>29</v>
      </c>
      <c r="G25" s="1" t="s">
        <v>58</v>
      </c>
      <c r="H25" s="1">
        <v>4</v>
      </c>
      <c r="I25" s="1">
        <v>1</v>
      </c>
      <c r="J25" s="1"/>
      <c r="K25" s="1" t="s">
        <v>29</v>
      </c>
      <c r="L25" s="1">
        <v>1.0499999999999998</v>
      </c>
    </row>
    <row r="26" spans="6:12" ht="15.5">
      <c r="F26" s="1" t="s">
        <v>29</v>
      </c>
      <c r="G26" s="1" t="s">
        <v>59</v>
      </c>
      <c r="H26" s="1">
        <v>4</v>
      </c>
      <c r="I26" s="1">
        <v>1.32</v>
      </c>
      <c r="J26" s="1"/>
      <c r="K26" s="1" t="s">
        <v>29</v>
      </c>
      <c r="L26" s="1">
        <v>1.35</v>
      </c>
    </row>
    <row r="27" spans="6:12" ht="15.5">
      <c r="F27" s="1" t="s">
        <v>29</v>
      </c>
      <c r="G27" s="1" t="s">
        <v>60</v>
      </c>
      <c r="H27" s="1">
        <v>5</v>
      </c>
      <c r="I27" s="1">
        <v>3.5</v>
      </c>
      <c r="J27" s="1"/>
      <c r="K27" s="1" t="s">
        <v>29</v>
      </c>
      <c r="L27" s="1">
        <v>1.4</v>
      </c>
    </row>
    <row r="28" spans="6:12" ht="15.5">
      <c r="F28" s="1" t="s">
        <v>29</v>
      </c>
      <c r="G28" s="1" t="s">
        <v>61</v>
      </c>
      <c r="H28" s="1">
        <v>5</v>
      </c>
      <c r="I28" s="1">
        <v>3</v>
      </c>
      <c r="J28" s="1"/>
      <c r="K28" s="1" t="s">
        <v>29</v>
      </c>
      <c r="L28" s="1">
        <v>1.5</v>
      </c>
    </row>
    <row r="29" spans="6:12" ht="15.5">
      <c r="F29" s="1" t="s">
        <v>29</v>
      </c>
      <c r="G29" s="1" t="s">
        <v>62</v>
      </c>
      <c r="H29" s="1">
        <v>5</v>
      </c>
      <c r="I29" s="1">
        <v>4</v>
      </c>
      <c r="J29" s="1"/>
      <c r="K29" s="1" t="s">
        <v>29</v>
      </c>
      <c r="L29" s="1">
        <v>1.6</v>
      </c>
    </row>
    <row r="30" spans="6:12" ht="15.5">
      <c r="F30" s="1" t="s">
        <v>29</v>
      </c>
      <c r="G30" s="1" t="s">
        <v>63</v>
      </c>
      <c r="H30" s="1">
        <v>5</v>
      </c>
      <c r="I30" s="1">
        <v>2.5</v>
      </c>
      <c r="J30" s="1"/>
      <c r="K30" s="1" t="s">
        <v>29</v>
      </c>
      <c r="L30" s="1">
        <v>1.6500000000000001</v>
      </c>
    </row>
    <row r="31" spans="6:12" ht="15.5">
      <c r="F31" s="1" t="s">
        <v>29</v>
      </c>
      <c r="G31" s="1" t="s">
        <v>64</v>
      </c>
      <c r="H31" s="1">
        <v>5</v>
      </c>
      <c r="I31" s="1">
        <v>5</v>
      </c>
      <c r="J31" s="1"/>
      <c r="K31" s="1" t="s">
        <v>29</v>
      </c>
      <c r="L31" s="1">
        <v>1.75</v>
      </c>
    </row>
    <row r="32" spans="6:12" ht="15.5">
      <c r="F32" s="1" t="s">
        <v>29</v>
      </c>
      <c r="G32" s="1" t="s">
        <v>65</v>
      </c>
      <c r="H32" s="1">
        <v>5</v>
      </c>
      <c r="I32" s="1">
        <v>1.75</v>
      </c>
      <c r="J32" s="1"/>
      <c r="K32" s="1" t="s">
        <v>29</v>
      </c>
      <c r="L32" s="1">
        <v>1.7999999999999998</v>
      </c>
    </row>
    <row r="33" spans="6:12" ht="15.5">
      <c r="F33" s="1" t="s">
        <v>29</v>
      </c>
      <c r="G33" s="1" t="s">
        <v>66</v>
      </c>
      <c r="H33" s="1">
        <v>6</v>
      </c>
      <c r="I33" s="1">
        <v>3</v>
      </c>
      <c r="J33" s="1"/>
      <c r="K33" s="1" t="s">
        <v>29</v>
      </c>
      <c r="L33" s="1">
        <v>2</v>
      </c>
    </row>
    <row r="34" spans="6:12" ht="15.5">
      <c r="F34" s="1" t="s">
        <v>29</v>
      </c>
      <c r="G34" s="1" t="s">
        <v>67</v>
      </c>
      <c r="H34" s="1">
        <v>6</v>
      </c>
      <c r="I34" s="1">
        <v>1.5</v>
      </c>
      <c r="J34" s="1"/>
      <c r="K34" s="1" t="s">
        <v>29</v>
      </c>
      <c r="L34" s="1">
        <v>2.1</v>
      </c>
    </row>
    <row r="35" spans="6:12" ht="15.5">
      <c r="F35" s="1" t="s">
        <v>29</v>
      </c>
      <c r="G35" s="1" t="s">
        <v>68</v>
      </c>
      <c r="H35" s="1">
        <v>7</v>
      </c>
      <c r="I35" s="1">
        <v>3.5</v>
      </c>
      <c r="J35" s="1"/>
      <c r="K35" s="1" t="s">
        <v>29</v>
      </c>
      <c r="L35" s="1">
        <v>2.25</v>
      </c>
    </row>
    <row r="36" spans="6:12" ht="15.5">
      <c r="F36" s="1" t="s">
        <v>29</v>
      </c>
      <c r="G36" s="1" t="s">
        <v>69</v>
      </c>
      <c r="H36" s="1">
        <v>7</v>
      </c>
      <c r="I36" s="1">
        <v>2.1</v>
      </c>
      <c r="J36" s="1"/>
      <c r="K36" s="1" t="s">
        <v>29</v>
      </c>
      <c r="L36" s="1">
        <v>2.31</v>
      </c>
    </row>
    <row r="37" spans="6:12" ht="15.5">
      <c r="F37" s="1" t="s">
        <v>29</v>
      </c>
      <c r="G37" s="1" t="s">
        <v>70</v>
      </c>
      <c r="H37" s="1">
        <v>7</v>
      </c>
      <c r="I37" s="1">
        <v>2.4499999999999997</v>
      </c>
      <c r="J37" s="1"/>
      <c r="K37" s="1" t="s">
        <v>29</v>
      </c>
      <c r="L37" s="1">
        <v>2.4</v>
      </c>
    </row>
    <row r="38" spans="6:12" ht="15.5">
      <c r="F38" s="1" t="s">
        <v>29</v>
      </c>
      <c r="G38" s="1" t="s">
        <v>71</v>
      </c>
      <c r="H38" s="1">
        <v>7</v>
      </c>
      <c r="I38" s="1">
        <v>7</v>
      </c>
      <c r="J38" s="1"/>
      <c r="K38" s="1" t="s">
        <v>29</v>
      </c>
      <c r="L38" s="1">
        <v>2.4499999999999997</v>
      </c>
    </row>
    <row r="39" spans="6:12" ht="15.5">
      <c r="F39" s="1" t="s">
        <v>29</v>
      </c>
      <c r="G39" s="1" t="s">
        <v>72</v>
      </c>
      <c r="H39" s="1">
        <v>10</v>
      </c>
      <c r="I39" s="1">
        <v>3.5</v>
      </c>
      <c r="J39" s="1"/>
      <c r="K39" s="1" t="s">
        <v>29</v>
      </c>
      <c r="L39" s="1">
        <v>2.5</v>
      </c>
    </row>
    <row r="40" spans="6:12" ht="15.5">
      <c r="F40" s="1" t="s">
        <v>29</v>
      </c>
      <c r="G40" s="1" t="s">
        <v>73</v>
      </c>
      <c r="H40" s="1">
        <v>10</v>
      </c>
      <c r="I40" s="1">
        <v>3</v>
      </c>
      <c r="J40" s="1"/>
      <c r="K40" s="1" t="s">
        <v>29</v>
      </c>
      <c r="L40" s="1">
        <v>2.7</v>
      </c>
    </row>
    <row r="41" spans="6:12" ht="15.5">
      <c r="F41" s="1" t="s">
        <v>29</v>
      </c>
      <c r="G41" s="1" t="s">
        <v>74</v>
      </c>
      <c r="H41" s="1">
        <v>10</v>
      </c>
      <c r="I41" s="1">
        <v>4</v>
      </c>
      <c r="J41" s="1"/>
      <c r="K41" s="1" t="s">
        <v>29</v>
      </c>
      <c r="L41" s="1">
        <v>3</v>
      </c>
    </row>
    <row r="42" spans="6:12" ht="15.5">
      <c r="F42" s="1" t="s">
        <v>29</v>
      </c>
      <c r="G42" s="1" t="s">
        <v>75</v>
      </c>
      <c r="H42" s="1">
        <v>10</v>
      </c>
      <c r="I42" s="1">
        <v>7</v>
      </c>
      <c r="J42" s="1"/>
      <c r="K42" s="1" t="s">
        <v>29</v>
      </c>
      <c r="L42" s="1">
        <v>3.5</v>
      </c>
    </row>
    <row r="43" spans="6:12" ht="15.5">
      <c r="F43" s="1" t="s">
        <v>29</v>
      </c>
      <c r="G43" s="1" t="s">
        <v>76</v>
      </c>
      <c r="H43" s="1">
        <v>10</v>
      </c>
      <c r="I43" s="1">
        <v>5</v>
      </c>
      <c r="J43" s="1"/>
      <c r="K43" s="1" t="s">
        <v>29</v>
      </c>
      <c r="L43" s="1">
        <v>3.5999999999999996</v>
      </c>
    </row>
    <row r="44" spans="6:12" ht="15.5">
      <c r="F44" s="1" t="s">
        <v>29</v>
      </c>
      <c r="G44" s="1" t="s">
        <v>77</v>
      </c>
      <c r="H44" s="1">
        <v>10</v>
      </c>
      <c r="I44" s="1">
        <v>4.2</v>
      </c>
      <c r="J44" s="1"/>
      <c r="K44" s="1" t="s">
        <v>29</v>
      </c>
      <c r="L44" s="1">
        <v>4</v>
      </c>
    </row>
    <row r="45" spans="6:12" ht="15.5">
      <c r="F45" s="1" t="s">
        <v>29</v>
      </c>
      <c r="G45" s="1" t="s">
        <v>78</v>
      </c>
      <c r="H45" s="1">
        <v>12</v>
      </c>
      <c r="I45" s="1">
        <v>3</v>
      </c>
      <c r="J45" s="1"/>
      <c r="K45" s="1" t="s">
        <v>29</v>
      </c>
      <c r="L45" s="1">
        <v>4.2</v>
      </c>
    </row>
    <row r="46" spans="6:12" ht="15.5">
      <c r="F46" s="1" t="s">
        <v>29</v>
      </c>
      <c r="G46" s="1" t="s">
        <v>79</v>
      </c>
      <c r="H46" s="1">
        <v>12</v>
      </c>
      <c r="I46" s="1">
        <v>3.5999999999999996</v>
      </c>
      <c r="J46" s="1"/>
      <c r="K46" s="1" t="s">
        <v>29</v>
      </c>
      <c r="L46" s="1">
        <v>4.5</v>
      </c>
    </row>
    <row r="47" spans="6:12" ht="15.5">
      <c r="F47" s="1" t="s">
        <v>29</v>
      </c>
      <c r="G47" s="1" t="s">
        <v>80</v>
      </c>
      <c r="H47" s="1">
        <v>12</v>
      </c>
      <c r="I47" s="1">
        <v>6</v>
      </c>
      <c r="J47" s="1"/>
      <c r="K47" s="1" t="s">
        <v>29</v>
      </c>
      <c r="L47" s="1">
        <v>4.8999999999999995</v>
      </c>
    </row>
    <row r="48" spans="6:12" ht="15.5">
      <c r="F48" s="1" t="s">
        <v>29</v>
      </c>
      <c r="G48" s="1" t="s">
        <v>81</v>
      </c>
      <c r="H48" s="1">
        <v>12</v>
      </c>
      <c r="I48" s="1">
        <v>7.1999999999999993</v>
      </c>
      <c r="J48" s="1"/>
      <c r="K48" s="1" t="s">
        <v>29</v>
      </c>
      <c r="L48" s="1">
        <v>5</v>
      </c>
    </row>
    <row r="49" spans="6:12" ht="15.5">
      <c r="F49" s="1" t="s">
        <v>29</v>
      </c>
      <c r="G49" s="1" t="s">
        <v>82</v>
      </c>
      <c r="H49" s="1">
        <v>12</v>
      </c>
      <c r="I49" s="1">
        <v>4.1999999999999993</v>
      </c>
      <c r="J49" s="1"/>
      <c r="K49" s="1" t="s">
        <v>29</v>
      </c>
      <c r="L49" s="1">
        <v>5.25</v>
      </c>
    </row>
    <row r="50" spans="6:12" ht="15.5">
      <c r="F50" s="1" t="s">
        <v>29</v>
      </c>
      <c r="G50" s="1" t="s">
        <v>83</v>
      </c>
      <c r="H50" s="1">
        <v>14</v>
      </c>
      <c r="I50" s="1">
        <v>7</v>
      </c>
      <c r="J50" s="1"/>
      <c r="K50" s="1" t="s">
        <v>29</v>
      </c>
      <c r="L50" s="1">
        <v>5.6000000000000005</v>
      </c>
    </row>
    <row r="51" spans="6:12" ht="15.5">
      <c r="F51" s="1" t="s">
        <v>29</v>
      </c>
      <c r="G51" s="1" t="s">
        <v>84</v>
      </c>
      <c r="H51" s="1">
        <v>14</v>
      </c>
      <c r="I51" s="1">
        <v>3.5</v>
      </c>
      <c r="J51" s="1"/>
      <c r="K51" s="1" t="s">
        <v>29</v>
      </c>
      <c r="L51" s="1">
        <v>5.8500000000000005</v>
      </c>
    </row>
    <row r="52" spans="6:12" ht="15.5">
      <c r="F52" s="1" t="s">
        <v>29</v>
      </c>
      <c r="G52" s="1" t="s">
        <v>85</v>
      </c>
      <c r="H52" s="1">
        <v>18</v>
      </c>
      <c r="I52" s="1">
        <v>9</v>
      </c>
      <c r="J52" s="1"/>
      <c r="K52" s="1" t="s">
        <v>29</v>
      </c>
      <c r="L52" s="1">
        <v>6</v>
      </c>
    </row>
    <row r="53" spans="6:12" ht="15.5">
      <c r="F53" s="1" t="s">
        <v>29</v>
      </c>
      <c r="G53" s="1" t="s">
        <v>86</v>
      </c>
      <c r="H53" s="1">
        <v>20</v>
      </c>
      <c r="I53" s="1">
        <v>7</v>
      </c>
      <c r="J53" s="1"/>
      <c r="K53" s="1" t="s">
        <v>29</v>
      </c>
      <c r="L53" s="1">
        <v>6.3</v>
      </c>
    </row>
    <row r="54" spans="6:12" ht="15.5">
      <c r="F54" s="1" t="s">
        <v>29</v>
      </c>
      <c r="G54" s="1" t="s">
        <v>87</v>
      </c>
      <c r="H54" s="1">
        <v>24</v>
      </c>
      <c r="I54" s="1">
        <v>12</v>
      </c>
      <c r="J54" s="1"/>
      <c r="K54" s="1" t="s">
        <v>29</v>
      </c>
      <c r="L54" s="1">
        <v>6.4</v>
      </c>
    </row>
    <row r="55" spans="6:12" ht="15.5">
      <c r="F55" s="1" t="s">
        <v>29</v>
      </c>
      <c r="G55" s="1" t="s">
        <v>88</v>
      </c>
      <c r="H55" s="1">
        <v>70</v>
      </c>
      <c r="I55" s="1">
        <v>28</v>
      </c>
      <c r="J55" s="1"/>
      <c r="K55" s="36" t="s">
        <v>29</v>
      </c>
      <c r="L55" s="35">
        <v>6.5</v>
      </c>
    </row>
    <row r="56" spans="6:12" ht="15.5">
      <c r="F56" s="1" t="s">
        <v>32</v>
      </c>
      <c r="G56" s="1" t="s">
        <v>47</v>
      </c>
      <c r="H56" s="1">
        <v>1</v>
      </c>
      <c r="I56" s="1">
        <v>0.5</v>
      </c>
      <c r="J56" s="1"/>
      <c r="K56" s="1" t="s">
        <v>29</v>
      </c>
      <c r="L56" s="1">
        <v>7</v>
      </c>
    </row>
    <row r="57" spans="6:12" ht="15.5">
      <c r="F57" s="1" t="s">
        <v>32</v>
      </c>
      <c r="G57" s="1" t="s">
        <v>48</v>
      </c>
      <c r="H57" s="1">
        <v>2</v>
      </c>
      <c r="I57" s="1">
        <v>0.5</v>
      </c>
      <c r="J57" s="1"/>
      <c r="K57" s="1" t="s">
        <v>29</v>
      </c>
      <c r="L57" s="1">
        <v>7.2</v>
      </c>
    </row>
    <row r="58" spans="6:12" ht="15.5">
      <c r="F58" s="1" t="s">
        <v>32</v>
      </c>
      <c r="G58" s="1" t="s">
        <v>49</v>
      </c>
      <c r="H58" s="1">
        <v>2</v>
      </c>
      <c r="I58" s="1">
        <v>1</v>
      </c>
      <c r="J58" s="1"/>
      <c r="K58" s="1" t="s">
        <v>29</v>
      </c>
      <c r="L58" s="1">
        <v>7.35</v>
      </c>
    </row>
    <row r="59" spans="6:12" ht="15.5">
      <c r="F59" s="1" t="s">
        <v>32</v>
      </c>
      <c r="G59" s="1" t="s">
        <v>50</v>
      </c>
      <c r="H59" s="1">
        <v>2</v>
      </c>
      <c r="I59" s="1">
        <v>2</v>
      </c>
      <c r="J59" s="1"/>
      <c r="K59" s="1" t="s">
        <v>29</v>
      </c>
      <c r="L59" s="1">
        <v>7.5</v>
      </c>
    </row>
    <row r="60" spans="6:12" ht="15.5">
      <c r="F60" s="1" t="s">
        <v>32</v>
      </c>
      <c r="G60" s="1" t="s">
        <v>51</v>
      </c>
      <c r="H60" s="1">
        <v>2</v>
      </c>
      <c r="I60" s="1">
        <v>0.7</v>
      </c>
      <c r="J60" s="1"/>
      <c r="K60" s="1" t="s">
        <v>29</v>
      </c>
      <c r="L60" s="1">
        <v>8</v>
      </c>
    </row>
    <row r="61" spans="6:12" ht="15.5">
      <c r="F61" s="1" t="s">
        <v>32</v>
      </c>
      <c r="G61" s="1" t="s">
        <v>52</v>
      </c>
      <c r="H61" s="1">
        <v>2</v>
      </c>
      <c r="I61" s="1">
        <v>1.5</v>
      </c>
      <c r="J61" s="1"/>
      <c r="K61" s="1" t="s">
        <v>29</v>
      </c>
      <c r="L61" s="1">
        <v>9</v>
      </c>
    </row>
    <row r="62" spans="6:12" ht="15.5">
      <c r="F62" s="1" t="s">
        <v>32</v>
      </c>
      <c r="G62" s="1" t="s">
        <v>53</v>
      </c>
      <c r="H62" s="1">
        <v>3</v>
      </c>
      <c r="I62" s="1">
        <v>1.5</v>
      </c>
      <c r="J62" s="1"/>
      <c r="K62" s="1" t="s">
        <v>29</v>
      </c>
      <c r="L62" s="1">
        <v>10</v>
      </c>
    </row>
    <row r="63" spans="6:12" ht="15.5">
      <c r="F63" s="1" t="s">
        <v>32</v>
      </c>
      <c r="G63" s="1" t="s">
        <v>54</v>
      </c>
      <c r="H63" s="1">
        <v>3</v>
      </c>
      <c r="I63" s="1">
        <v>3</v>
      </c>
      <c r="J63" s="1"/>
      <c r="K63" s="1" t="s">
        <v>29</v>
      </c>
      <c r="L63" s="1">
        <v>10.5</v>
      </c>
    </row>
    <row r="64" spans="6:12" ht="15.5">
      <c r="F64" s="1" t="s">
        <v>32</v>
      </c>
      <c r="G64" s="1" t="s">
        <v>55</v>
      </c>
      <c r="H64" s="1">
        <v>3</v>
      </c>
      <c r="I64" s="1">
        <v>0.99</v>
      </c>
      <c r="J64" s="1"/>
      <c r="K64" s="1" t="s">
        <v>29</v>
      </c>
      <c r="L64" s="1">
        <v>12</v>
      </c>
    </row>
    <row r="65" spans="6:12" ht="15.5">
      <c r="F65" s="1" t="s">
        <v>32</v>
      </c>
      <c r="G65" s="1" t="s">
        <v>56</v>
      </c>
      <c r="H65" s="1">
        <v>3</v>
      </c>
      <c r="I65" s="1">
        <v>1.0499999999999998</v>
      </c>
      <c r="J65" s="1"/>
      <c r="K65" s="1" t="s">
        <v>29</v>
      </c>
      <c r="L65" s="1">
        <v>12.5</v>
      </c>
    </row>
    <row r="66" spans="6:12" ht="15.5">
      <c r="F66" s="1" t="s">
        <v>32</v>
      </c>
      <c r="G66" s="1" t="s">
        <v>57</v>
      </c>
      <c r="H66" s="1">
        <v>4</v>
      </c>
      <c r="I66" s="1">
        <v>2</v>
      </c>
      <c r="J66" s="1"/>
      <c r="K66" s="1" t="s">
        <v>29</v>
      </c>
      <c r="L66" s="1">
        <v>12.6</v>
      </c>
    </row>
    <row r="67" spans="6:12" ht="15.5">
      <c r="F67" s="1" t="s">
        <v>32</v>
      </c>
      <c r="G67" s="1" t="s">
        <v>58</v>
      </c>
      <c r="H67" s="1">
        <v>4</v>
      </c>
      <c r="I67" s="1">
        <v>1</v>
      </c>
      <c r="J67" s="1"/>
      <c r="K67" s="1" t="s">
        <v>29</v>
      </c>
      <c r="L67" s="1">
        <v>13.5</v>
      </c>
    </row>
    <row r="68" spans="6:12" ht="15.5">
      <c r="F68" s="1" t="s">
        <v>32</v>
      </c>
      <c r="G68" s="1" t="s">
        <v>59</v>
      </c>
      <c r="H68" s="1">
        <v>4</v>
      </c>
      <c r="I68" s="1">
        <v>1.32</v>
      </c>
      <c r="J68" s="1"/>
      <c r="K68" s="1" t="s">
        <v>29</v>
      </c>
      <c r="L68" s="1">
        <v>14</v>
      </c>
    </row>
    <row r="69" spans="6:12" ht="15.5">
      <c r="F69" s="1" t="s">
        <v>32</v>
      </c>
      <c r="G69" s="1" t="s">
        <v>60</v>
      </c>
      <c r="H69" s="1">
        <v>5</v>
      </c>
      <c r="I69" s="1">
        <v>3.5</v>
      </c>
      <c r="J69" s="1"/>
      <c r="K69" s="1" t="s">
        <v>29</v>
      </c>
      <c r="L69" s="1">
        <v>15</v>
      </c>
    </row>
    <row r="70" spans="6:12" ht="15.5">
      <c r="F70" s="1" t="s">
        <v>32</v>
      </c>
      <c r="G70" s="1" t="s">
        <v>61</v>
      </c>
      <c r="H70" s="1">
        <v>5</v>
      </c>
      <c r="I70" s="1">
        <v>3</v>
      </c>
      <c r="J70" s="1"/>
      <c r="K70" s="1" t="s">
        <v>29</v>
      </c>
      <c r="L70" s="1">
        <v>18</v>
      </c>
    </row>
    <row r="71" spans="6:12" ht="15.5">
      <c r="F71" s="1" t="s">
        <v>32</v>
      </c>
      <c r="G71" s="1" t="s">
        <v>62</v>
      </c>
      <c r="H71" s="1">
        <v>5</v>
      </c>
      <c r="I71" s="1">
        <v>4</v>
      </c>
      <c r="J71" s="1"/>
      <c r="K71" s="1" t="s">
        <v>29</v>
      </c>
      <c r="L71" s="1">
        <v>20</v>
      </c>
    </row>
    <row r="72" spans="6:12" ht="15.5">
      <c r="F72" s="1" t="s">
        <v>32</v>
      </c>
      <c r="G72" s="1" t="s">
        <v>63</v>
      </c>
      <c r="H72" s="1">
        <v>5</v>
      </c>
      <c r="I72" s="1">
        <v>2.5</v>
      </c>
      <c r="J72" s="1"/>
      <c r="K72" s="1" t="s">
        <v>29</v>
      </c>
      <c r="L72" s="1">
        <v>21</v>
      </c>
    </row>
    <row r="73" spans="6:12" ht="15.5">
      <c r="F73" s="1" t="s">
        <v>32</v>
      </c>
      <c r="G73" s="1" t="s">
        <v>64</v>
      </c>
      <c r="H73" s="1">
        <v>5</v>
      </c>
      <c r="I73" s="1">
        <v>5</v>
      </c>
      <c r="J73" s="1"/>
      <c r="K73" s="1" t="s">
        <v>29</v>
      </c>
      <c r="L73" s="1">
        <v>28</v>
      </c>
    </row>
    <row r="74" spans="6:12" ht="15.5">
      <c r="F74" s="1" t="s">
        <v>32</v>
      </c>
      <c r="G74" s="1" t="s">
        <v>65</v>
      </c>
      <c r="H74" s="1">
        <v>5</v>
      </c>
      <c r="I74" s="1">
        <v>1.75</v>
      </c>
      <c r="J74" s="1"/>
      <c r="K74" s="1" t="s">
        <v>29</v>
      </c>
      <c r="L74" s="1">
        <v>30</v>
      </c>
    </row>
    <row r="75" spans="6:12" ht="15.5">
      <c r="F75" s="1" t="s">
        <v>32</v>
      </c>
      <c r="G75" s="1" t="s">
        <v>66</v>
      </c>
      <c r="H75" s="1">
        <v>6</v>
      </c>
      <c r="I75" s="1">
        <v>3</v>
      </c>
      <c r="J75" s="1"/>
      <c r="K75" s="1" t="s">
        <v>32</v>
      </c>
      <c r="L75" s="1">
        <v>0.5</v>
      </c>
    </row>
    <row r="76" spans="6:12" ht="15.5">
      <c r="F76" s="1" t="s">
        <v>32</v>
      </c>
      <c r="G76" s="1" t="s">
        <v>67</v>
      </c>
      <c r="H76" s="1">
        <v>6</v>
      </c>
      <c r="I76" s="1">
        <v>1.5</v>
      </c>
      <c r="J76" s="1"/>
      <c r="K76" s="33" t="s">
        <v>32</v>
      </c>
      <c r="L76" s="35">
        <v>0.6</v>
      </c>
    </row>
    <row r="77" spans="6:12" ht="15.5">
      <c r="F77" s="1" t="s">
        <v>32</v>
      </c>
      <c r="G77" s="1" t="s">
        <v>68</v>
      </c>
      <c r="H77" s="1">
        <v>7</v>
      </c>
      <c r="I77" s="1">
        <v>3.5</v>
      </c>
      <c r="J77" s="1"/>
      <c r="K77" s="1" t="s">
        <v>32</v>
      </c>
      <c r="L77" s="1">
        <v>0.7</v>
      </c>
    </row>
    <row r="78" spans="6:12" ht="15.5">
      <c r="F78" s="1" t="s">
        <v>32</v>
      </c>
      <c r="G78" s="1" t="s">
        <v>69</v>
      </c>
      <c r="H78" s="1">
        <v>7</v>
      </c>
      <c r="I78" s="1">
        <v>2.1</v>
      </c>
      <c r="J78" s="1"/>
      <c r="K78" s="1" t="s">
        <v>32</v>
      </c>
      <c r="L78" s="1">
        <v>0.75</v>
      </c>
    </row>
    <row r="79" spans="6:12" ht="15.5">
      <c r="F79" s="1" t="s">
        <v>32</v>
      </c>
      <c r="G79" s="1" t="s">
        <v>70</v>
      </c>
      <c r="H79" s="1">
        <v>7</v>
      </c>
      <c r="I79" s="1">
        <v>2.4499999999999997</v>
      </c>
      <c r="J79" s="1"/>
      <c r="K79" s="1" t="s">
        <v>32</v>
      </c>
      <c r="L79" s="1">
        <v>0.8</v>
      </c>
    </row>
    <row r="80" spans="6:12" ht="15.5">
      <c r="F80" s="1" t="s">
        <v>32</v>
      </c>
      <c r="G80" s="1" t="s">
        <v>71</v>
      </c>
      <c r="H80" s="1">
        <v>7</v>
      </c>
      <c r="I80" s="1">
        <v>7</v>
      </c>
      <c r="J80" s="1"/>
      <c r="K80" s="1" t="s">
        <v>32</v>
      </c>
      <c r="L80" s="1">
        <v>0.9</v>
      </c>
    </row>
    <row r="81" spans="6:12" ht="15.5">
      <c r="F81" s="1" t="s">
        <v>32</v>
      </c>
      <c r="G81" s="1" t="s">
        <v>72</v>
      </c>
      <c r="H81" s="1">
        <v>10</v>
      </c>
      <c r="I81" s="1">
        <v>3.5</v>
      </c>
      <c r="J81" s="1"/>
      <c r="K81" s="1" t="s">
        <v>32</v>
      </c>
      <c r="L81" s="1">
        <v>1</v>
      </c>
    </row>
    <row r="82" spans="6:12" ht="15.5">
      <c r="F82" s="1" t="s">
        <v>32</v>
      </c>
      <c r="G82" s="1" t="s">
        <v>73</v>
      </c>
      <c r="H82" s="1">
        <v>10</v>
      </c>
      <c r="I82" s="1">
        <v>3</v>
      </c>
      <c r="J82" s="1"/>
      <c r="K82" s="1" t="s">
        <v>32</v>
      </c>
      <c r="L82" s="1">
        <v>1.0499999999999998</v>
      </c>
    </row>
    <row r="83" spans="6:12" ht="15.5">
      <c r="F83" s="1" t="s">
        <v>32</v>
      </c>
      <c r="G83" s="1" t="s">
        <v>74</v>
      </c>
      <c r="H83" s="1">
        <v>10</v>
      </c>
      <c r="I83" s="1">
        <v>4</v>
      </c>
      <c r="J83" s="1"/>
      <c r="K83" s="1" t="s">
        <v>32</v>
      </c>
      <c r="L83" s="1">
        <v>1.2</v>
      </c>
    </row>
    <row r="84" spans="6:12" ht="15.5">
      <c r="F84" s="1" t="s">
        <v>32</v>
      </c>
      <c r="G84" s="1" t="s">
        <v>75</v>
      </c>
      <c r="H84" s="1">
        <v>10</v>
      </c>
      <c r="I84" s="1">
        <v>7</v>
      </c>
      <c r="J84" s="1"/>
      <c r="K84" s="1" t="s">
        <v>32</v>
      </c>
      <c r="L84" s="1">
        <v>1.25</v>
      </c>
    </row>
    <row r="85" spans="6:12" ht="15.5">
      <c r="F85" s="1" t="s">
        <v>32</v>
      </c>
      <c r="G85" s="1" t="s">
        <v>76</v>
      </c>
      <c r="H85" s="1">
        <v>10</v>
      </c>
      <c r="I85" s="1">
        <v>5</v>
      </c>
      <c r="J85" s="1"/>
      <c r="K85" s="1" t="s">
        <v>32</v>
      </c>
      <c r="L85" s="1">
        <v>1.3</v>
      </c>
    </row>
    <row r="86" spans="6:12" ht="15.5">
      <c r="F86" s="1" t="s">
        <v>32</v>
      </c>
      <c r="G86" s="1" t="s">
        <v>77</v>
      </c>
      <c r="H86" s="1">
        <v>10</v>
      </c>
      <c r="I86" s="1">
        <v>4.2</v>
      </c>
      <c r="J86" s="1"/>
      <c r="K86" s="1" t="s">
        <v>32</v>
      </c>
      <c r="L86" s="1">
        <v>1.4</v>
      </c>
    </row>
    <row r="87" spans="6:12" ht="15.5">
      <c r="F87" s="1" t="s">
        <v>32</v>
      </c>
      <c r="G87" s="1" t="s">
        <v>78</v>
      </c>
      <c r="H87" s="1">
        <v>12</v>
      </c>
      <c r="I87" s="1">
        <v>3</v>
      </c>
      <c r="J87" s="1"/>
      <c r="K87" s="1" t="s">
        <v>32</v>
      </c>
      <c r="L87" s="1">
        <v>1.41</v>
      </c>
    </row>
    <row r="88" spans="6:12" ht="15.5">
      <c r="F88" s="1" t="s">
        <v>32</v>
      </c>
      <c r="G88" s="1" t="s">
        <v>79</v>
      </c>
      <c r="H88" s="1">
        <v>12</v>
      </c>
      <c r="I88" s="1">
        <v>3.5999999999999996</v>
      </c>
      <c r="J88" s="1"/>
      <c r="K88" s="1" t="s">
        <v>32</v>
      </c>
      <c r="L88" s="1">
        <v>1.42</v>
      </c>
    </row>
    <row r="89" spans="6:12" ht="15.5">
      <c r="F89" s="1" t="s">
        <v>32</v>
      </c>
      <c r="G89" s="1" t="s">
        <v>80</v>
      </c>
      <c r="H89" s="1">
        <v>12</v>
      </c>
      <c r="I89" s="1">
        <v>6</v>
      </c>
      <c r="J89" s="1"/>
      <c r="K89" s="1" t="s">
        <v>32</v>
      </c>
      <c r="L89" s="1">
        <v>1.5</v>
      </c>
    </row>
    <row r="90" spans="6:12" ht="15.5">
      <c r="F90" s="1" t="s">
        <v>32</v>
      </c>
      <c r="G90" s="1" t="s">
        <v>81</v>
      </c>
      <c r="H90" s="1">
        <v>12</v>
      </c>
      <c r="I90" s="1">
        <v>7.1999999999999993</v>
      </c>
      <c r="J90" s="1"/>
      <c r="K90" s="1" t="s">
        <v>32</v>
      </c>
      <c r="L90" s="1">
        <v>1.6</v>
      </c>
    </row>
    <row r="91" spans="6:12" ht="15.5">
      <c r="F91" s="1" t="s">
        <v>32</v>
      </c>
      <c r="G91" s="1" t="s">
        <v>82</v>
      </c>
      <c r="H91" s="1">
        <v>12</v>
      </c>
      <c r="I91" s="1">
        <v>4.1999999999999993</v>
      </c>
      <c r="J91" s="1"/>
      <c r="K91" s="1" t="s">
        <v>32</v>
      </c>
      <c r="L91" s="1">
        <v>1.7</v>
      </c>
    </row>
    <row r="92" spans="6:12" ht="15.5">
      <c r="F92" s="1" t="s">
        <v>32</v>
      </c>
      <c r="G92" s="1" t="s">
        <v>83</v>
      </c>
      <c r="H92" s="1">
        <v>14</v>
      </c>
      <c r="I92" s="1">
        <v>7</v>
      </c>
      <c r="J92" s="1"/>
      <c r="K92" s="1" t="s">
        <v>32</v>
      </c>
      <c r="L92" s="1">
        <v>1.75</v>
      </c>
    </row>
    <row r="93" spans="6:12" ht="15.5">
      <c r="F93" s="1" t="s">
        <v>32</v>
      </c>
      <c r="G93" s="1" t="s">
        <v>84</v>
      </c>
      <c r="H93" s="1">
        <v>14</v>
      </c>
      <c r="I93" s="1">
        <v>3.5</v>
      </c>
      <c r="J93" s="1"/>
      <c r="K93" s="1" t="s">
        <v>32</v>
      </c>
      <c r="L93" s="1">
        <v>1.7999999999999998</v>
      </c>
    </row>
    <row r="94" spans="6:12" ht="15.5">
      <c r="F94" s="1" t="s">
        <v>32</v>
      </c>
      <c r="G94" s="1" t="s">
        <v>85</v>
      </c>
      <c r="H94" s="1">
        <v>18</v>
      </c>
      <c r="I94" s="1">
        <v>9</v>
      </c>
      <c r="J94" s="1"/>
      <c r="K94" s="1" t="s">
        <v>32</v>
      </c>
      <c r="L94" s="1">
        <v>2</v>
      </c>
    </row>
    <row r="95" spans="6:12" ht="15.5">
      <c r="F95" s="1" t="s">
        <v>32</v>
      </c>
      <c r="G95" s="1" t="s">
        <v>86</v>
      </c>
      <c r="H95" s="1">
        <v>20</v>
      </c>
      <c r="I95" s="1">
        <v>7</v>
      </c>
      <c r="J95" s="1"/>
      <c r="K95" s="1" t="s">
        <v>32</v>
      </c>
      <c r="L95" s="1">
        <v>2.1</v>
      </c>
    </row>
    <row r="96" spans="6:12" ht="15.5">
      <c r="F96" s="1" t="s">
        <v>32</v>
      </c>
      <c r="G96" s="1" t="s">
        <v>87</v>
      </c>
      <c r="H96" s="1">
        <v>24</v>
      </c>
      <c r="I96" s="1">
        <v>12</v>
      </c>
      <c r="J96" s="1"/>
      <c r="K96" s="1" t="s">
        <v>32</v>
      </c>
      <c r="L96" s="1">
        <v>2.2000000000000002</v>
      </c>
    </row>
    <row r="97" spans="6:12" ht="15.5">
      <c r="F97" s="1" t="s">
        <v>32</v>
      </c>
      <c r="G97" s="1" t="s">
        <v>88</v>
      </c>
      <c r="H97" s="1">
        <v>70</v>
      </c>
      <c r="I97" s="1">
        <v>28</v>
      </c>
      <c r="J97" s="1"/>
      <c r="K97" s="1" t="s">
        <v>32</v>
      </c>
      <c r="L97" s="1">
        <v>2.25</v>
      </c>
    </row>
    <row r="98" spans="6:12" ht="15.5">
      <c r="F98" s="1" t="s">
        <v>35</v>
      </c>
      <c r="G98" s="1" t="s">
        <v>39</v>
      </c>
      <c r="H98" s="1">
        <v>1</v>
      </c>
      <c r="I98" s="1">
        <v>1</v>
      </c>
      <c r="J98" s="1"/>
      <c r="K98" s="1" t="s">
        <v>32</v>
      </c>
      <c r="L98" s="1">
        <v>2.38</v>
      </c>
    </row>
    <row r="99" spans="6:12" ht="15.5">
      <c r="F99" s="1" t="s">
        <v>35</v>
      </c>
      <c r="G99" s="1" t="s">
        <v>89</v>
      </c>
      <c r="H99" s="1">
        <v>1</v>
      </c>
      <c r="I99" s="1">
        <v>0.5</v>
      </c>
      <c r="J99" s="1"/>
      <c r="K99" s="1" t="s">
        <v>32</v>
      </c>
      <c r="L99" s="1">
        <v>2.4</v>
      </c>
    </row>
    <row r="100" spans="6:12" ht="15.5">
      <c r="F100" s="1" t="s">
        <v>35</v>
      </c>
      <c r="G100" s="1" t="s">
        <v>90</v>
      </c>
      <c r="H100" s="1">
        <v>1</v>
      </c>
      <c r="I100" s="1">
        <v>0.45</v>
      </c>
      <c r="J100" s="1"/>
      <c r="K100" s="1" t="s">
        <v>32</v>
      </c>
      <c r="L100" s="1">
        <v>2.4499999999999997</v>
      </c>
    </row>
    <row r="101" spans="6:12" ht="15.5">
      <c r="F101" s="1" t="s">
        <v>35</v>
      </c>
      <c r="G101" s="1" t="s">
        <v>91</v>
      </c>
      <c r="H101" s="1">
        <v>1</v>
      </c>
      <c r="I101" s="1">
        <v>0.95</v>
      </c>
      <c r="J101" s="1"/>
      <c r="K101" s="1" t="s">
        <v>32</v>
      </c>
      <c r="L101" s="1">
        <v>2.5</v>
      </c>
    </row>
    <row r="102" spans="6:12" ht="15.5">
      <c r="F102" s="1" t="s">
        <v>35</v>
      </c>
      <c r="G102" s="1" t="s">
        <v>92</v>
      </c>
      <c r="H102" s="1">
        <v>1</v>
      </c>
      <c r="I102" s="1">
        <v>0.3</v>
      </c>
      <c r="J102" s="1"/>
      <c r="K102" s="1" t="s">
        <v>32</v>
      </c>
      <c r="L102" s="1">
        <v>2.8</v>
      </c>
    </row>
    <row r="103" spans="6:12" ht="15.5">
      <c r="F103" s="1" t="s">
        <v>35</v>
      </c>
      <c r="G103" s="1" t="s">
        <v>93</v>
      </c>
      <c r="H103" s="1">
        <v>1</v>
      </c>
      <c r="I103" s="1">
        <v>0.25</v>
      </c>
      <c r="J103" s="1"/>
      <c r="K103" s="1" t="s">
        <v>32</v>
      </c>
      <c r="L103" s="1">
        <v>3</v>
      </c>
    </row>
    <row r="104" spans="6:12" ht="15.5">
      <c r="F104" s="1" t="s">
        <v>35</v>
      </c>
      <c r="G104" s="1" t="s">
        <v>94</v>
      </c>
      <c r="H104" s="1">
        <v>1</v>
      </c>
      <c r="I104" s="1">
        <v>0.8</v>
      </c>
      <c r="J104" s="1"/>
      <c r="K104" s="1" t="s">
        <v>32</v>
      </c>
      <c r="L104" s="1">
        <v>3.2</v>
      </c>
    </row>
    <row r="105" spans="6:12" ht="15.5">
      <c r="F105" s="1" t="s">
        <v>35</v>
      </c>
      <c r="G105" s="1" t="s">
        <v>95</v>
      </c>
      <c r="H105" s="1">
        <v>1</v>
      </c>
      <c r="I105" s="1">
        <v>0.4</v>
      </c>
      <c r="J105" s="1"/>
      <c r="K105" s="1" t="s">
        <v>32</v>
      </c>
      <c r="L105" s="1">
        <v>3.5</v>
      </c>
    </row>
    <row r="106" spans="6:12" ht="15.5">
      <c r="F106" s="1" t="s">
        <v>35</v>
      </c>
      <c r="G106" s="1" t="s">
        <v>96</v>
      </c>
      <c r="H106" s="1">
        <v>1</v>
      </c>
      <c r="I106" s="1">
        <v>1.2</v>
      </c>
      <c r="J106" s="1"/>
      <c r="K106" s="1" t="s">
        <v>32</v>
      </c>
      <c r="L106" s="1">
        <v>4</v>
      </c>
    </row>
    <row r="107" spans="6:12" ht="15.5">
      <c r="F107" s="1" t="s">
        <v>35</v>
      </c>
      <c r="G107" s="1" t="s">
        <v>49</v>
      </c>
      <c r="H107" s="1">
        <v>2</v>
      </c>
      <c r="I107" s="1">
        <v>1</v>
      </c>
      <c r="J107" s="1"/>
      <c r="K107" s="1" t="s">
        <v>32</v>
      </c>
      <c r="L107" s="1">
        <v>4.5</v>
      </c>
    </row>
    <row r="108" spans="6:12" ht="15.5">
      <c r="F108" s="1" t="s">
        <v>35</v>
      </c>
      <c r="G108" s="1" t="s">
        <v>97</v>
      </c>
      <c r="H108" s="1">
        <v>2</v>
      </c>
      <c r="I108" s="1">
        <v>0.8</v>
      </c>
      <c r="J108" s="1"/>
      <c r="K108" s="1" t="s">
        <v>32</v>
      </c>
      <c r="L108" s="1">
        <v>5</v>
      </c>
    </row>
    <row r="109" spans="6:12" ht="15.5">
      <c r="F109" s="1" t="s">
        <v>35</v>
      </c>
      <c r="G109" s="1" t="s">
        <v>98</v>
      </c>
      <c r="H109" s="1">
        <v>2</v>
      </c>
      <c r="I109" s="1">
        <v>1.2</v>
      </c>
      <c r="J109" s="1"/>
      <c r="K109" s="1" t="s">
        <v>32</v>
      </c>
      <c r="L109" s="1">
        <v>6</v>
      </c>
    </row>
    <row r="110" spans="6:12" ht="15.5">
      <c r="F110" s="1" t="s">
        <v>35</v>
      </c>
      <c r="G110" s="1" t="s">
        <v>99</v>
      </c>
      <c r="H110" s="1">
        <v>3</v>
      </c>
      <c r="I110" s="1">
        <v>1.2</v>
      </c>
      <c r="J110" s="1"/>
      <c r="K110" s="1" t="s">
        <v>32</v>
      </c>
      <c r="L110" s="1">
        <v>10</v>
      </c>
    </row>
    <row r="111" spans="6:12" ht="15.5">
      <c r="F111" s="1" t="s">
        <v>25</v>
      </c>
      <c r="G111" s="1" t="s">
        <v>100</v>
      </c>
      <c r="H111" s="1">
        <v>1</v>
      </c>
      <c r="I111" s="1">
        <v>21</v>
      </c>
      <c r="J111" s="1"/>
      <c r="K111" s="1" t="s">
        <v>32</v>
      </c>
      <c r="L111" s="1">
        <v>25</v>
      </c>
    </row>
    <row r="112" spans="6:12" ht="15.5">
      <c r="F112" s="1" t="s">
        <v>29</v>
      </c>
      <c r="G112" s="1" t="s">
        <v>101</v>
      </c>
      <c r="H112" s="1">
        <v>15</v>
      </c>
      <c r="I112" s="1">
        <f>Table3[[#This Row],[Number of Items]]*0.3</f>
        <v>4.5</v>
      </c>
      <c r="J112" s="1"/>
      <c r="K112" s="1" t="s">
        <v>35</v>
      </c>
      <c r="L112" s="1">
        <v>0.25</v>
      </c>
    </row>
    <row r="113" spans="6:12" ht="15.5">
      <c r="F113" s="1" t="s">
        <v>29</v>
      </c>
      <c r="G113" s="1" t="s">
        <v>102</v>
      </c>
      <c r="H113" s="1">
        <v>1</v>
      </c>
      <c r="I113" s="1">
        <v>3</v>
      </c>
      <c r="J113" s="1"/>
      <c r="K113" s="1" t="s">
        <v>35</v>
      </c>
      <c r="L113" s="1">
        <v>0.3</v>
      </c>
    </row>
    <row r="114" spans="6:12" ht="15.5">
      <c r="F114" s="1" t="s">
        <v>29</v>
      </c>
      <c r="G114" s="1" t="s">
        <v>103</v>
      </c>
      <c r="H114" s="1">
        <v>20</v>
      </c>
      <c r="I114" s="1">
        <f>Table3[[#This Row],[Number of Items]]*0.25</f>
        <v>5</v>
      </c>
      <c r="J114" s="1"/>
      <c r="K114" s="1" t="s">
        <v>35</v>
      </c>
      <c r="L114" s="1">
        <v>0.45</v>
      </c>
    </row>
    <row r="115" spans="6:12" ht="15.5">
      <c r="F115" s="1" t="s">
        <v>29</v>
      </c>
      <c r="G115" s="1" t="s">
        <v>104</v>
      </c>
      <c r="H115" s="1">
        <v>24</v>
      </c>
      <c r="I115" s="1">
        <f>Table3[[#This Row],[Number of Items]]*0.25</f>
        <v>6</v>
      </c>
      <c r="J115" s="1"/>
      <c r="K115" s="1" t="s">
        <v>35</v>
      </c>
      <c r="L115" s="1">
        <v>0.4</v>
      </c>
    </row>
    <row r="116" spans="6:12" ht="15.5">
      <c r="F116" s="1" t="s">
        <v>29</v>
      </c>
      <c r="G116" s="1" t="s">
        <v>105</v>
      </c>
      <c r="H116" s="1">
        <v>2</v>
      </c>
      <c r="I116" s="1">
        <f>Table3[[#This Row],[Number of Items]]*0.8</f>
        <v>1.6</v>
      </c>
      <c r="J116" s="1"/>
      <c r="K116" s="1" t="s">
        <v>35</v>
      </c>
      <c r="L116" s="1">
        <v>0.5</v>
      </c>
    </row>
    <row r="117" spans="6:12" ht="15.5">
      <c r="F117" s="1" t="s">
        <v>29</v>
      </c>
      <c r="G117" s="1" t="s">
        <v>106</v>
      </c>
      <c r="H117" s="1">
        <v>2</v>
      </c>
      <c r="I117" s="1">
        <v>4</v>
      </c>
      <c r="K117" s="1" t="s">
        <v>35</v>
      </c>
      <c r="L117" s="1">
        <v>0.6</v>
      </c>
    </row>
    <row r="118" spans="6:12" ht="15.5">
      <c r="F118" s="1" t="s">
        <v>29</v>
      </c>
      <c r="G118" s="1" t="s">
        <v>107</v>
      </c>
      <c r="H118" s="1">
        <v>30</v>
      </c>
      <c r="I118" s="1">
        <f>Table3[[#This Row],[Number of Items]]*0.7</f>
        <v>21</v>
      </c>
      <c r="K118" s="1" t="s">
        <v>35</v>
      </c>
      <c r="L118" s="1">
        <v>0.8</v>
      </c>
    </row>
    <row r="119" spans="6:12" ht="15.5">
      <c r="F119" s="1" t="s">
        <v>29</v>
      </c>
      <c r="G119" s="1" t="s">
        <v>108</v>
      </c>
      <c r="H119" s="1">
        <v>3</v>
      </c>
      <c r="I119" s="1">
        <f>Table3[[#This Row],[Number of Items]]*0.45</f>
        <v>1.35</v>
      </c>
      <c r="K119" s="1" t="s">
        <v>35</v>
      </c>
      <c r="L119" s="1">
        <v>0.89999999999999991</v>
      </c>
    </row>
    <row r="120" spans="6:12" ht="15.5">
      <c r="F120" s="1" t="s">
        <v>29</v>
      </c>
      <c r="G120" s="1" t="s">
        <v>109</v>
      </c>
      <c r="H120" s="1">
        <v>4</v>
      </c>
      <c r="I120" s="1">
        <f>Table3[[#This Row],[Number of Items]]*0.35</f>
        <v>1.4</v>
      </c>
      <c r="K120" s="1" t="s">
        <v>35</v>
      </c>
      <c r="L120" s="1">
        <v>0.95</v>
      </c>
    </row>
    <row r="121" spans="6:12" ht="15.5">
      <c r="F121" s="1" t="s">
        <v>29</v>
      </c>
      <c r="G121" s="1" t="s">
        <v>110</v>
      </c>
      <c r="H121" s="1">
        <v>4</v>
      </c>
      <c r="I121" s="1">
        <f>Table3[[#This Row],[Number of Items]]*0.4</f>
        <v>1.6</v>
      </c>
      <c r="K121" s="1" t="s">
        <v>35</v>
      </c>
      <c r="L121" s="1">
        <v>1</v>
      </c>
    </row>
    <row r="122" spans="6:12" ht="15.5">
      <c r="F122" s="1" t="s">
        <v>29</v>
      </c>
      <c r="G122" s="1" t="s">
        <v>111</v>
      </c>
      <c r="H122" s="1">
        <v>7</v>
      </c>
      <c r="I122" s="1">
        <f>Table3[[#This Row],[Number of Items]]*0.25</f>
        <v>1.75</v>
      </c>
      <c r="K122" s="1" t="s">
        <v>35</v>
      </c>
      <c r="L122" s="1">
        <v>1.1000000000000001</v>
      </c>
    </row>
    <row r="123" spans="6:12" ht="15.5">
      <c r="F123" s="1" t="s">
        <v>29</v>
      </c>
      <c r="G123" s="1" t="s">
        <v>112</v>
      </c>
      <c r="H123" s="1">
        <v>7</v>
      </c>
      <c r="I123" s="1">
        <f>Table3[[#This Row],[Number of Items]]*0.9</f>
        <v>6.3</v>
      </c>
      <c r="K123" s="1" t="s">
        <v>35</v>
      </c>
      <c r="L123" s="1">
        <v>1.2</v>
      </c>
    </row>
    <row r="124" spans="6:12" ht="15.5">
      <c r="F124" s="1" t="s">
        <v>29</v>
      </c>
      <c r="G124" s="1" t="s">
        <v>113</v>
      </c>
      <c r="H124" s="1">
        <v>8</v>
      </c>
      <c r="I124" s="1">
        <f>Table3[[#This Row],[Number of Items]]*0.7</f>
        <v>5.6</v>
      </c>
      <c r="K124" s="1" t="s">
        <v>35</v>
      </c>
      <c r="L124" s="1">
        <v>1.5</v>
      </c>
    </row>
    <row r="125" spans="6:12" ht="15.5">
      <c r="F125" s="1" t="s">
        <v>32</v>
      </c>
      <c r="G125" s="1" t="s">
        <v>114</v>
      </c>
      <c r="H125" s="1">
        <v>1</v>
      </c>
      <c r="I125" s="1">
        <v>1.7</v>
      </c>
      <c r="K125" s="1" t="s">
        <v>35</v>
      </c>
      <c r="L125" s="1">
        <v>2</v>
      </c>
    </row>
    <row r="126" spans="6:12" ht="16" thickBot="1">
      <c r="F126" s="1" t="s">
        <v>32</v>
      </c>
      <c r="G126" s="1" t="s">
        <v>115</v>
      </c>
      <c r="H126" s="1">
        <v>1</v>
      </c>
      <c r="I126" s="1">
        <v>1.8</v>
      </c>
      <c r="K126" s="31" t="s">
        <v>35</v>
      </c>
      <c r="L126" s="43">
        <v>3</v>
      </c>
    </row>
    <row r="127" spans="6:12" ht="15.5">
      <c r="F127" s="1" t="s">
        <v>32</v>
      </c>
      <c r="G127" s="1" t="s">
        <v>116</v>
      </c>
      <c r="H127" s="1">
        <v>1</v>
      </c>
      <c r="I127" s="1">
        <v>2.38</v>
      </c>
      <c r="K127" s="33" t="s">
        <v>35</v>
      </c>
      <c r="L127" s="44">
        <v>4.5</v>
      </c>
    </row>
    <row r="128" spans="6:12" ht="15.5">
      <c r="F128" s="1" t="s">
        <v>32</v>
      </c>
      <c r="G128" s="1" t="s">
        <v>56</v>
      </c>
      <c r="H128" s="1">
        <v>3</v>
      </c>
      <c r="I128" s="1">
        <f>Table3[[#This Row],[Number of Items]]*0.35</f>
        <v>1.0499999999999998</v>
      </c>
    </row>
    <row r="129" spans="6:9" ht="15.5">
      <c r="F129" s="1" t="s">
        <v>32</v>
      </c>
      <c r="G129" s="1" t="s">
        <v>58</v>
      </c>
      <c r="H129" s="1">
        <v>4</v>
      </c>
      <c r="I129" s="1">
        <f>Table3[[#This Row],[Number of Items]]*0.25</f>
        <v>1</v>
      </c>
    </row>
    <row r="130" spans="6:9" ht="15.5">
      <c r="F130" s="1" t="s">
        <v>32</v>
      </c>
      <c r="G130" s="1" t="s">
        <v>78</v>
      </c>
      <c r="H130" s="1">
        <v>12</v>
      </c>
      <c r="I130" s="1">
        <f>Table3[[#This Row],[Number of Items]]*0.25</f>
        <v>3</v>
      </c>
    </row>
    <row r="131" spans="6:9" ht="15.5">
      <c r="F131" s="1" t="s">
        <v>32</v>
      </c>
      <c r="G131" s="1" t="s">
        <v>103</v>
      </c>
      <c r="H131" s="1">
        <v>20</v>
      </c>
      <c r="I131" s="1">
        <f>Table3[[#This Row],[Number of Items]]*0.25</f>
        <v>5</v>
      </c>
    </row>
    <row r="132" spans="6:9" ht="15.5">
      <c r="F132" s="1" t="s">
        <v>32</v>
      </c>
      <c r="G132" s="1" t="s">
        <v>117</v>
      </c>
      <c r="H132" s="1">
        <v>30</v>
      </c>
      <c r="I132" s="1">
        <f>Table3[[#This Row],[Number of Items]]*0.25</f>
        <v>7.5</v>
      </c>
    </row>
    <row r="133" spans="6:9" ht="15.5">
      <c r="F133" s="1" t="s">
        <v>35</v>
      </c>
      <c r="G133" s="1" t="s">
        <v>118</v>
      </c>
      <c r="H133" s="1">
        <v>1</v>
      </c>
      <c r="I133" s="1">
        <v>1.1000000000000001</v>
      </c>
    </row>
    <row r="134" spans="6:9" ht="15.5">
      <c r="F134" s="1" t="s">
        <v>35</v>
      </c>
      <c r="G134" s="1" t="s">
        <v>96</v>
      </c>
      <c r="H134" s="1">
        <v>1</v>
      </c>
      <c r="I134" s="1">
        <v>1.2</v>
      </c>
    </row>
    <row r="135" spans="6:9" ht="16" thickBot="1">
      <c r="F135" s="31" t="s">
        <v>29</v>
      </c>
      <c r="G135" s="32" t="s">
        <v>119</v>
      </c>
      <c r="H135" s="39">
        <v>10</v>
      </c>
      <c r="I135" s="40">
        <v>7.5</v>
      </c>
    </row>
    <row r="136" spans="6:9" ht="16" thickBot="1">
      <c r="F136" s="31" t="s">
        <v>29</v>
      </c>
      <c r="G136" s="32" t="s">
        <v>120</v>
      </c>
      <c r="H136" s="37">
        <v>10</v>
      </c>
      <c r="I136" s="38">
        <v>1.5</v>
      </c>
    </row>
    <row r="137" spans="6:9" ht="15.5">
      <c r="F137" s="33" t="s">
        <v>29</v>
      </c>
      <c r="G137" s="34" t="s">
        <v>121</v>
      </c>
      <c r="H137" s="39">
        <v>13</v>
      </c>
      <c r="I137" s="43">
        <v>6.5</v>
      </c>
    </row>
    <row r="138" spans="6:9" ht="16" thickBot="1">
      <c r="F138" s="31" t="s">
        <v>29</v>
      </c>
      <c r="G138" s="32" t="s">
        <v>122</v>
      </c>
      <c r="H138" s="37">
        <v>1</v>
      </c>
      <c r="I138" s="42">
        <v>0.35</v>
      </c>
    </row>
    <row r="139" spans="6:9" ht="16" thickBot="1">
      <c r="F139" s="31" t="s">
        <v>29</v>
      </c>
      <c r="G139" s="32" t="s">
        <v>123</v>
      </c>
      <c r="H139" s="39">
        <v>1</v>
      </c>
      <c r="I139" s="40">
        <v>7</v>
      </c>
    </row>
    <row r="140" spans="6:9" ht="15.5">
      <c r="F140" s="33" t="s">
        <v>29</v>
      </c>
      <c r="G140" s="34" t="s">
        <v>124</v>
      </c>
      <c r="H140" s="37">
        <v>1</v>
      </c>
      <c r="I140" s="38">
        <v>14</v>
      </c>
    </row>
    <row r="141" spans="6:9" ht="16" thickBot="1">
      <c r="F141" s="31" t="s">
        <v>29</v>
      </c>
      <c r="G141" s="32" t="s">
        <v>125</v>
      </c>
      <c r="H141" s="39">
        <v>2</v>
      </c>
      <c r="I141" s="40">
        <v>2.5</v>
      </c>
    </row>
    <row r="142" spans="6:9" ht="16" thickBot="1">
      <c r="F142" s="31" t="s">
        <v>29</v>
      </c>
      <c r="G142" s="32" t="s">
        <v>126</v>
      </c>
      <c r="H142" s="37">
        <v>6</v>
      </c>
      <c r="I142" s="42">
        <v>0.9</v>
      </c>
    </row>
    <row r="143" spans="6:9" ht="15.5">
      <c r="F143" s="33" t="s">
        <v>32</v>
      </c>
      <c r="G143" s="34" t="s">
        <v>127</v>
      </c>
      <c r="H143" s="39">
        <v>1</v>
      </c>
      <c r="I143" s="43">
        <v>0.6</v>
      </c>
    </row>
    <row r="144" spans="6:9" ht="16" thickBot="1">
      <c r="F144" s="31" t="s">
        <v>32</v>
      </c>
      <c r="G144" s="32" t="s">
        <v>98</v>
      </c>
      <c r="H144" s="37">
        <v>2</v>
      </c>
      <c r="I144" s="37">
        <v>1.2</v>
      </c>
    </row>
    <row r="145" spans="6:9" ht="16" thickBot="1">
      <c r="F145" s="31" t="s">
        <v>32</v>
      </c>
      <c r="G145" s="32" t="s">
        <v>105</v>
      </c>
      <c r="H145" s="39">
        <v>2</v>
      </c>
      <c r="I145" s="40">
        <v>1.6</v>
      </c>
    </row>
    <row r="146" spans="6:9" ht="15.5">
      <c r="F146" s="33" t="s">
        <v>32</v>
      </c>
      <c r="G146" s="34" t="s">
        <v>128</v>
      </c>
      <c r="H146" s="37">
        <v>8</v>
      </c>
      <c r="I146" s="38">
        <v>4</v>
      </c>
    </row>
    <row r="147" spans="6:9" ht="16" thickBot="1">
      <c r="F147" s="31" t="s">
        <v>35</v>
      </c>
      <c r="G147" s="32" t="s">
        <v>129</v>
      </c>
      <c r="H147" s="39">
        <v>1</v>
      </c>
      <c r="I147" s="43">
        <v>3</v>
      </c>
    </row>
    <row r="148" spans="6:9" ht="15.5">
      <c r="F148" s="33" t="s">
        <v>35</v>
      </c>
      <c r="G148" s="34" t="s">
        <v>130</v>
      </c>
      <c r="H148" s="41">
        <v>1</v>
      </c>
      <c r="I148" s="44">
        <v>4.5</v>
      </c>
    </row>
  </sheetData>
  <sheetProtection autoFilter="0"/>
  <phoneticPr fontId="21" type="noConversion"/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23D3C7FC7CD44A9883C1FACC0B0C84" ma:contentTypeVersion="21" ma:contentTypeDescription="Create a new document." ma:contentTypeScope="" ma:versionID="11dd37519294a735c825a89de830872a">
  <xsd:schema xmlns:xsd="http://www.w3.org/2001/XMLSchema" xmlns:xs="http://www.w3.org/2001/XMLSchema" xmlns:p="http://schemas.microsoft.com/office/2006/metadata/properties" xmlns:ns2="8572d1de-2f82-4fc3-9677-e21a18566da7" xmlns:ns3="718d5735-171b-4c09-92a7-2dc618fdf2e2" targetNamespace="http://schemas.microsoft.com/office/2006/metadata/properties" ma:root="true" ma:fieldsID="ae3f8927c15bcf248a7159f654f82eb1" ns2:_="" ns3:_="">
    <xsd:import namespace="8572d1de-2f82-4fc3-9677-e21a18566da7"/>
    <xsd:import namespace="718d5735-171b-4c09-92a7-2dc618fdf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72d1de-2f82-4fc3-9677-e21a18566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bfffa80-fea8-4bc9-854c-26c949f2dd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d5735-171b-4c09-92a7-2dc618fdf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e566a01-3e0f-43d9-aab0-c311649c6ec4}" ma:internalName="TaxCatchAll" ma:showField="CatchAllData" ma:web="718d5735-171b-4c09-92a7-2dc618fdf2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8d5735-171b-4c09-92a7-2dc618fdf2e2" xsi:nil="true"/>
    <lcf76f155ced4ddcb4097134ff3c332f xmlns="8572d1de-2f82-4fc3-9677-e21a18566da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46D03A-1C05-49CE-B2FA-AAC86B34486F}"/>
</file>

<file path=customXml/itemProps2.xml><?xml version="1.0" encoding="utf-8"?>
<ds:datastoreItem xmlns:ds="http://schemas.openxmlformats.org/officeDocument/2006/customXml" ds:itemID="{CE5ED611-CC99-4648-8E79-A38EF661AE1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d5fcfef-b784-40bb-9088-0f4e5d325622"/>
    <ds:schemaRef ds:uri="a1a9e0e0-7c7c-4824-a7fb-69a3226eb7be"/>
  </ds:schemaRefs>
</ds:datastoreItem>
</file>

<file path=customXml/itemProps3.xml><?xml version="1.0" encoding="utf-8"?>
<ds:datastoreItem xmlns:ds="http://schemas.openxmlformats.org/officeDocument/2006/customXml" ds:itemID="{AC8EF347-4B35-45CA-AAA7-A01897FA16F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e9d22f8-d9e5-4479-bfef-33ab60f4da24}" enabled="0" method="" siteId="{6e9d22f8-d9e5-4479-bfef-33ab60f4da2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Calculator</vt:lpstr>
      <vt:lpstr>Lookups</vt:lpstr>
      <vt:lpstr>Calculator!Print_Area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Abigail Morris</dc:creator>
  <cp:keywords/>
  <dc:description/>
  <cp:lastModifiedBy>Rajsee Purohit</cp:lastModifiedBy>
  <cp:revision/>
  <dcterms:created xsi:type="dcterms:W3CDTF">2023-02-09T14:46:10Z</dcterms:created>
  <dcterms:modified xsi:type="dcterms:W3CDTF">2025-11-25T20:21:29Z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0x0101007F23D3C7FC7CD44A9883C1FACC0B0C84</vt:lpwstr>
  </property>
  <property fmtid="{D5CDD505-2E9C-101B-9397-08002B2CF9AE}" pid="3" name="MediaServiceImageTags">
    <vt:lpwstr/>
  </property>
</Properties>
</file>